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tiff" ContentType="image/tiff"/>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429"/>
  <workbookPr codeName="ThisWorkbook"/>
  <mc:AlternateContent xmlns:mc="http://schemas.openxmlformats.org/markup-compatibility/2006">
    <mc:Choice Requires="x15">
      <x15ac:absPath xmlns:x15ac="http://schemas.microsoft.com/office/spreadsheetml/2010/11/ac" url="https://agig365.sharepoint.com/sites/SandS/Shared Documents/Sustainability/2024 ESG Report/Data/Data Books/"/>
    </mc:Choice>
  </mc:AlternateContent>
  <xr:revisionPtr revIDLastSave="11" documentId="8_{05DE8D23-187D-40D9-AAD2-1253869DDCAB}" xr6:coauthVersionLast="47" xr6:coauthVersionMax="47" xr10:uidLastSave="{612E31CD-B3B0-485F-B89F-D49EBFB27E49}"/>
  <bookViews>
    <workbookView xWindow="28680" yWindow="-120" windowWidth="29040" windowHeight="15840" tabRatio="870" activeTab="1" xr2:uid="{1526671F-C8AE-4472-B594-67D0B1E9B8FA}"/>
  </bookViews>
  <sheets>
    <sheet name="COVER" sheetId="60" r:id="rId1"/>
    <sheet name="ABOUT" sheetId="48" r:id="rId2"/>
    <sheet name="CONTENTS" sheetId="63" r:id="rId3"/>
    <sheet name="1. Operational" sheetId="73" r:id="rId4"/>
    <sheet name="2. Environmental" sheetId="72" r:id="rId5"/>
    <sheet name="3. Governance" sheetId="74" r:id="rId6"/>
    <sheet name="4. Employment and Training" sheetId="80" r:id="rId7"/>
    <sheet name="5. Safety" sheetId="68" r:id="rId8"/>
    <sheet name="6. Communities and Human Rights" sheetId="70" r:id="rId9"/>
    <sheet name="7. Supply Chain" sheetId="69" r:id="rId10"/>
    <sheet name="8. GRI Index" sheetId="9" r:id="rId11"/>
    <sheet name="9. Key Corporate Policies Plans" sheetId="59" r:id="rId12"/>
    <sheet name="Basis of Preparations DBP" sheetId="79" r:id="rId13"/>
    <sheet name="Basis of Preparations AGN" sheetId="58" r:id="rId14"/>
    <sheet name="Basis of Preparations MGN" sheetId="78" r:id="rId15"/>
    <sheet name="Assurance Statement DBP" sheetId="81" r:id="rId16"/>
    <sheet name="Assurance Statement AGN" sheetId="54" r:id="rId17"/>
    <sheet name="Assurance Statement MGN" sheetId="83" r:id="rId18"/>
  </sheets>
  <definedNames>
    <definedName name="OK" localSheetId="3" hidden="1">{"analyst",#N/A,FALSE,"Result";"Index",#N/A,FALSE,"Index";"asx1",#N/A,FALSE,"ASX1";"asx2",#N/A,FALSE,"ASX2";"Review",#N/A,FALSE,"Review";"Analyst",#N/A,FALSE,"Analyst"}</definedName>
    <definedName name="OK" localSheetId="4" hidden="1">{"analyst",#N/A,FALSE,"Result";"Index",#N/A,FALSE,"Index";"asx1",#N/A,FALSE,"ASX1";"asx2",#N/A,FALSE,"ASX2";"Review",#N/A,FALSE,"Review";"Analyst",#N/A,FALSE,"Analyst"}</definedName>
    <definedName name="OK" localSheetId="5" hidden="1">{"analyst",#N/A,FALSE,"Result";"Index",#N/A,FALSE,"Index";"asx1",#N/A,FALSE,"ASX1";"asx2",#N/A,FALSE,"ASX2";"Review",#N/A,FALSE,"Review";"Analyst",#N/A,FALSE,"Analyst"}</definedName>
    <definedName name="OK" localSheetId="6" hidden="1">{"analyst",#N/A,FALSE,"Result";"Index",#N/A,FALSE,"Index";"asx1",#N/A,FALSE,"ASX1";"asx2",#N/A,FALSE,"ASX2";"Review",#N/A,FALSE,"Review";"Analyst",#N/A,FALSE,"Analyst"}</definedName>
    <definedName name="OK" localSheetId="7" hidden="1">{"analyst",#N/A,FALSE,"Result";"Index",#N/A,FALSE,"Index";"asx1",#N/A,FALSE,"ASX1";"asx2",#N/A,FALSE,"ASX2";"Review",#N/A,FALSE,"Review";"Analyst",#N/A,FALSE,"Analyst"}</definedName>
    <definedName name="OK" localSheetId="8" hidden="1">{"analyst",#N/A,FALSE,"Result";"Index",#N/A,FALSE,"Index";"asx1",#N/A,FALSE,"ASX1";"asx2",#N/A,FALSE,"ASX2";"Review",#N/A,FALSE,"Review";"Analyst",#N/A,FALSE,"Analyst"}</definedName>
    <definedName name="OK" localSheetId="9" hidden="1">{"analyst",#N/A,FALSE,"Result";"Index",#N/A,FALSE,"Index";"asx1",#N/A,FALSE,"ASX1";"asx2",#N/A,FALSE,"ASX2";"Review",#N/A,FALSE,"Review";"Analyst",#N/A,FALSE,"Analyst"}</definedName>
    <definedName name="OK" localSheetId="10" hidden="1">{"analyst",#N/A,FALSE,"Result";"Index",#N/A,FALSE,"Index";"asx1",#N/A,FALSE,"ASX1";"asx2",#N/A,FALSE,"ASX2";"Review",#N/A,FALSE,"Review";"Analyst",#N/A,FALSE,"Analyst"}</definedName>
    <definedName name="OK" localSheetId="1" hidden="1">{"analyst",#N/A,FALSE,"Result";"Index",#N/A,FALSE,"Index";"asx1",#N/A,FALSE,"ASX1";"asx2",#N/A,FALSE,"ASX2";"Review",#N/A,FALSE,"Review";"Analyst",#N/A,FALSE,"Analyst"}</definedName>
    <definedName name="OK" localSheetId="2" hidden="1">{"analyst",#N/A,FALSE,"Result";"Index",#N/A,FALSE,"Index";"asx1",#N/A,FALSE,"ASX1";"asx2",#N/A,FALSE,"ASX2";"Review",#N/A,FALSE,"Review";"Analyst",#N/A,FALSE,"Analyst"}</definedName>
    <definedName name="OK" hidden="1">{"analyst",#N/A,FALSE,"Result";"Index",#N/A,FALSE,"Index";"asx1",#N/A,FALSE,"ASX1";"asx2",#N/A,FALSE,"ASX2";"Review",#N/A,FALSE,"Review";"Analyst",#N/A,FALSE,"Analyst"}</definedName>
    <definedName name="OK_1" localSheetId="3" hidden="1">{"analyst",#N/A,FALSE,"Result";"Index",#N/A,FALSE,"Index";"asx1",#N/A,FALSE,"ASX1";"asx2",#N/A,FALSE,"ASX2";"Review",#N/A,FALSE,"Review";"Analyst",#N/A,FALSE,"Analyst"}</definedName>
    <definedName name="OK_1" localSheetId="4" hidden="1">{"analyst",#N/A,FALSE,"Result";"Index",#N/A,FALSE,"Index";"asx1",#N/A,FALSE,"ASX1";"asx2",#N/A,FALSE,"ASX2";"Review",#N/A,FALSE,"Review";"Analyst",#N/A,FALSE,"Analyst"}</definedName>
    <definedName name="OK_1" localSheetId="5" hidden="1">{"analyst",#N/A,FALSE,"Result";"Index",#N/A,FALSE,"Index";"asx1",#N/A,FALSE,"ASX1";"asx2",#N/A,FALSE,"ASX2";"Review",#N/A,FALSE,"Review";"Analyst",#N/A,FALSE,"Analyst"}</definedName>
    <definedName name="OK_1" localSheetId="6" hidden="1">{"analyst",#N/A,FALSE,"Result";"Index",#N/A,FALSE,"Index";"asx1",#N/A,FALSE,"ASX1";"asx2",#N/A,FALSE,"ASX2";"Review",#N/A,FALSE,"Review";"Analyst",#N/A,FALSE,"Analyst"}</definedName>
    <definedName name="OK_1" localSheetId="7" hidden="1">{"analyst",#N/A,FALSE,"Result";"Index",#N/A,FALSE,"Index";"asx1",#N/A,FALSE,"ASX1";"asx2",#N/A,FALSE,"ASX2";"Review",#N/A,FALSE,"Review";"Analyst",#N/A,FALSE,"Analyst"}</definedName>
    <definedName name="OK_1" localSheetId="8" hidden="1">{"analyst",#N/A,FALSE,"Result";"Index",#N/A,FALSE,"Index";"asx1",#N/A,FALSE,"ASX1";"asx2",#N/A,FALSE,"ASX2";"Review",#N/A,FALSE,"Review";"Analyst",#N/A,FALSE,"Analyst"}</definedName>
    <definedName name="OK_1" localSheetId="9" hidden="1">{"analyst",#N/A,FALSE,"Result";"Index",#N/A,FALSE,"Index";"asx1",#N/A,FALSE,"ASX1";"asx2",#N/A,FALSE,"ASX2";"Review",#N/A,FALSE,"Review";"Analyst",#N/A,FALSE,"Analyst"}</definedName>
    <definedName name="OK_1" localSheetId="10" hidden="1">{"analyst",#N/A,FALSE,"Result";"Index",#N/A,FALSE,"Index";"asx1",#N/A,FALSE,"ASX1";"asx2",#N/A,FALSE,"ASX2";"Review",#N/A,FALSE,"Review";"Analyst",#N/A,FALSE,"Analyst"}</definedName>
    <definedName name="OK_1" localSheetId="1" hidden="1">{"analyst",#N/A,FALSE,"Result";"Index",#N/A,FALSE,"Index";"asx1",#N/A,FALSE,"ASX1";"asx2",#N/A,FALSE,"ASX2";"Review",#N/A,FALSE,"Review";"Analyst",#N/A,FALSE,"Analyst"}</definedName>
    <definedName name="OK_1" localSheetId="2" hidden="1">{"analyst",#N/A,FALSE,"Result";"Index",#N/A,FALSE,"Index";"asx1",#N/A,FALSE,"ASX1";"asx2",#N/A,FALSE,"ASX2";"Review",#N/A,FALSE,"Review";"Analyst",#N/A,FALSE,"Analyst"}</definedName>
    <definedName name="OK_1" hidden="1">{"analyst",#N/A,FALSE,"Result";"Index",#N/A,FALSE,"Index";"asx1",#N/A,FALSE,"ASX1";"asx2",#N/A,FALSE,"ASX2";"Review",#N/A,FALSE,"Review";"Analyst",#N/A,FALSE,"Analyst"}</definedName>
    <definedName name="_xlnm.Print_Area" localSheetId="3">'1. Operational'!$A$1:$K$116</definedName>
    <definedName name="_xlnm.Print_Area" localSheetId="4">'2. Environmental'!$A$1:$A$4</definedName>
    <definedName name="_xlnm.Print_Area" localSheetId="5">'3. Governance'!$A$1:$A$4</definedName>
    <definedName name="_xlnm.Print_Area" localSheetId="7">'5. Safety'!$A$1:$A$4</definedName>
    <definedName name="_xlnm.Print_Area" localSheetId="8">'6. Communities and Human Rights'!$A$1:$A$4</definedName>
    <definedName name="_xlnm.Print_Area" localSheetId="9">'7. Supply Chain'!$A$1:$A$4</definedName>
    <definedName name="_xlnm.Print_Area" localSheetId="1">ABOUT!$A$1:$A$36</definedName>
    <definedName name="_xlnm.Print_Area" localSheetId="2">CONTENTS!$A$1:$A$3</definedName>
    <definedName name="U" hidden="1">{"ResultsSummaryNew",#N/A,FALSE,"ASX QTR";"Index",#N/A,FALSE,"ASX Ind";"ASXNew",#N/A,FALSE,"ASX QTR"}</definedName>
    <definedName name="vsdf" localSheetId="3" hidden="1">{"ResultsSummaryNew",#N/A,FALSE,"ASX QTR";"Index",#N/A,FALSE,"ASX Ind";"ASXNew",#N/A,FALSE,"ASX QTR"}</definedName>
    <definedName name="vsdf" localSheetId="4" hidden="1">{"ResultsSummaryNew",#N/A,FALSE,"ASX QTR";"Index",#N/A,FALSE,"ASX Ind";"ASXNew",#N/A,FALSE,"ASX QTR"}</definedName>
    <definedName name="vsdf" localSheetId="5" hidden="1">{"ResultsSummaryNew",#N/A,FALSE,"ASX QTR";"Index",#N/A,FALSE,"ASX Ind";"ASXNew",#N/A,FALSE,"ASX QTR"}</definedName>
    <definedName name="vsdf" localSheetId="6" hidden="1">{"ResultsSummaryNew",#N/A,FALSE,"ASX QTR";"Index",#N/A,FALSE,"ASX Ind";"ASXNew",#N/A,FALSE,"ASX QTR"}</definedName>
    <definedName name="vsdf" localSheetId="7" hidden="1">{"ResultsSummaryNew",#N/A,FALSE,"ASX QTR";"Index",#N/A,FALSE,"ASX Ind";"ASXNew",#N/A,FALSE,"ASX QTR"}</definedName>
    <definedName name="vsdf" localSheetId="8" hidden="1">{"ResultsSummaryNew",#N/A,FALSE,"ASX QTR";"Index",#N/A,FALSE,"ASX Ind";"ASXNew",#N/A,FALSE,"ASX QTR"}</definedName>
    <definedName name="vsdf" localSheetId="9" hidden="1">{"ResultsSummaryNew",#N/A,FALSE,"ASX QTR";"Index",#N/A,FALSE,"ASX Ind";"ASXNew",#N/A,FALSE,"ASX QTR"}</definedName>
    <definedName name="vsdf" localSheetId="10" hidden="1">{"ResultsSummaryNew",#N/A,FALSE,"ASX QTR";"Index",#N/A,FALSE,"ASX Ind";"ASXNew",#N/A,FALSE,"ASX QTR"}</definedName>
    <definedName name="vsdf" localSheetId="1" hidden="1">{"ResultsSummaryNew",#N/A,FALSE,"ASX QTR";"Index",#N/A,FALSE,"ASX Ind";"ASXNew",#N/A,FALSE,"ASX QTR"}</definedName>
    <definedName name="vsdf" localSheetId="2" hidden="1">{"ResultsSummaryNew",#N/A,FALSE,"ASX QTR";"Index",#N/A,FALSE,"ASX Ind";"ASXNew",#N/A,FALSE,"ASX QTR"}</definedName>
    <definedName name="vsdf" hidden="1">{"ResultsSummaryNew",#N/A,FALSE,"ASX QTR";"Index",#N/A,FALSE,"ASX Ind";"ASXNew",#N/A,FALSE,"ASX QTR"}</definedName>
    <definedName name="vsdf_1" localSheetId="3" hidden="1">{"ResultsSummaryNew",#N/A,FALSE,"ASX QTR";"Index",#N/A,FALSE,"ASX Ind";"ASXNew",#N/A,FALSE,"ASX QTR"}</definedName>
    <definedName name="vsdf_1" localSheetId="4" hidden="1">{"ResultsSummaryNew",#N/A,FALSE,"ASX QTR";"Index",#N/A,FALSE,"ASX Ind";"ASXNew",#N/A,FALSE,"ASX QTR"}</definedName>
    <definedName name="vsdf_1" localSheetId="5" hidden="1">{"ResultsSummaryNew",#N/A,FALSE,"ASX QTR";"Index",#N/A,FALSE,"ASX Ind";"ASXNew",#N/A,FALSE,"ASX QTR"}</definedName>
    <definedName name="vsdf_1" localSheetId="6" hidden="1">{"ResultsSummaryNew",#N/A,FALSE,"ASX QTR";"Index",#N/A,FALSE,"ASX Ind";"ASXNew",#N/A,FALSE,"ASX QTR"}</definedName>
    <definedName name="vsdf_1" localSheetId="7" hidden="1">{"ResultsSummaryNew",#N/A,FALSE,"ASX QTR";"Index",#N/A,FALSE,"ASX Ind";"ASXNew",#N/A,FALSE,"ASX QTR"}</definedName>
    <definedName name="vsdf_1" localSheetId="8" hidden="1">{"ResultsSummaryNew",#N/A,FALSE,"ASX QTR";"Index",#N/A,FALSE,"ASX Ind";"ASXNew",#N/A,FALSE,"ASX QTR"}</definedName>
    <definedName name="vsdf_1" localSheetId="9" hidden="1">{"ResultsSummaryNew",#N/A,FALSE,"ASX QTR";"Index",#N/A,FALSE,"ASX Ind";"ASXNew",#N/A,FALSE,"ASX QTR"}</definedName>
    <definedName name="vsdf_1" localSheetId="10" hidden="1">{"ResultsSummaryNew",#N/A,FALSE,"ASX QTR";"Index",#N/A,FALSE,"ASX Ind";"ASXNew",#N/A,FALSE,"ASX QTR"}</definedName>
    <definedName name="vsdf_1" localSheetId="1" hidden="1">{"ResultsSummaryNew",#N/A,FALSE,"ASX QTR";"Index",#N/A,FALSE,"ASX Ind";"ASXNew",#N/A,FALSE,"ASX QTR"}</definedName>
    <definedName name="vsdf_1" localSheetId="2" hidden="1">{"ResultsSummaryNew",#N/A,FALSE,"ASX QTR";"Index",#N/A,FALSE,"ASX Ind";"ASXNew",#N/A,FALSE,"ASX QTR"}</definedName>
    <definedName name="vsdf_1" hidden="1">{"ResultsSummaryNew",#N/A,FALSE,"ASX QTR";"Index",#N/A,FALSE,"ASX Ind";"ASXNew",#N/A,FALSE,"ASX QTR"}</definedName>
    <definedName name="wrn.aaPressRelease." localSheetId="3" hidden="1">{"ResultsSummaryNew",#N/A,FALSE,"ASX QTR";"Index",#N/A,FALSE,"ASX Ind";"ASXNew",#N/A,FALSE,"ASX QTR"}</definedName>
    <definedName name="wrn.aaPressRelease." localSheetId="4" hidden="1">{"ResultsSummaryNew",#N/A,FALSE,"ASX QTR";"Index",#N/A,FALSE,"ASX Ind";"ASXNew",#N/A,FALSE,"ASX QTR"}</definedName>
    <definedName name="wrn.aaPressRelease." localSheetId="5" hidden="1">{"ResultsSummaryNew",#N/A,FALSE,"ASX QTR";"Index",#N/A,FALSE,"ASX Ind";"ASXNew",#N/A,FALSE,"ASX QTR"}</definedName>
    <definedName name="wrn.aaPressRelease." localSheetId="6" hidden="1">{"ResultsSummaryNew",#N/A,FALSE,"ASX QTR";"Index",#N/A,FALSE,"ASX Ind";"ASXNew",#N/A,FALSE,"ASX QTR"}</definedName>
    <definedName name="wrn.aaPressRelease." localSheetId="7" hidden="1">{"ResultsSummaryNew",#N/A,FALSE,"ASX QTR";"Index",#N/A,FALSE,"ASX Ind";"ASXNew",#N/A,FALSE,"ASX QTR"}</definedName>
    <definedName name="wrn.aaPressRelease." localSheetId="8" hidden="1">{"ResultsSummaryNew",#N/A,FALSE,"ASX QTR";"Index",#N/A,FALSE,"ASX Ind";"ASXNew",#N/A,FALSE,"ASX QTR"}</definedName>
    <definedName name="wrn.aaPressRelease." localSheetId="9" hidden="1">{"ResultsSummaryNew",#N/A,FALSE,"ASX QTR";"Index",#N/A,FALSE,"ASX Ind";"ASXNew",#N/A,FALSE,"ASX QTR"}</definedName>
    <definedName name="wrn.aaPressRelease." localSheetId="10" hidden="1">{"ResultsSummaryNew",#N/A,FALSE,"ASX QTR";"Index",#N/A,FALSE,"ASX Ind";"ASXNew",#N/A,FALSE,"ASX QTR"}</definedName>
    <definedName name="wrn.aaPressRelease." localSheetId="1" hidden="1">{"ResultsSummaryNew",#N/A,FALSE,"ASX QTR";"Index",#N/A,FALSE,"ASX Ind";"ASXNew",#N/A,FALSE,"ASX QTR"}</definedName>
    <definedName name="wrn.aaPressRelease." localSheetId="2" hidden="1">{"ResultsSummaryNew",#N/A,FALSE,"ASX QTR";"Index",#N/A,FALSE,"ASX Ind";"ASXNew",#N/A,FALSE,"ASX QTR"}</definedName>
    <definedName name="wrn.aaPressRelease." hidden="1">{"ResultsSummaryNew",#N/A,FALSE,"ASX QTR";"Index",#N/A,FALSE,"ASX Ind";"ASXNew",#N/A,FALSE,"ASX QTR"}</definedName>
    <definedName name="wrn.aaPressRelease._1" localSheetId="3" hidden="1">{"ResultsSummaryNew",#N/A,FALSE,"ASX QTR";"Index",#N/A,FALSE,"ASX Ind";"ASXNew",#N/A,FALSE,"ASX QTR"}</definedName>
    <definedName name="wrn.aaPressRelease._1" localSheetId="4" hidden="1">{"ResultsSummaryNew",#N/A,FALSE,"ASX QTR";"Index",#N/A,FALSE,"ASX Ind";"ASXNew",#N/A,FALSE,"ASX QTR"}</definedName>
    <definedName name="wrn.aaPressRelease._1" localSheetId="5" hidden="1">{"ResultsSummaryNew",#N/A,FALSE,"ASX QTR";"Index",#N/A,FALSE,"ASX Ind";"ASXNew",#N/A,FALSE,"ASX QTR"}</definedName>
    <definedName name="wrn.aaPressRelease._1" localSheetId="6" hidden="1">{"ResultsSummaryNew",#N/A,FALSE,"ASX QTR";"Index",#N/A,FALSE,"ASX Ind";"ASXNew",#N/A,FALSE,"ASX QTR"}</definedName>
    <definedName name="wrn.aaPressRelease._1" localSheetId="7" hidden="1">{"ResultsSummaryNew",#N/A,FALSE,"ASX QTR";"Index",#N/A,FALSE,"ASX Ind";"ASXNew",#N/A,FALSE,"ASX QTR"}</definedName>
    <definedName name="wrn.aaPressRelease._1" localSheetId="8" hidden="1">{"ResultsSummaryNew",#N/A,FALSE,"ASX QTR";"Index",#N/A,FALSE,"ASX Ind";"ASXNew",#N/A,FALSE,"ASX QTR"}</definedName>
    <definedName name="wrn.aaPressRelease._1" localSheetId="9" hidden="1">{"ResultsSummaryNew",#N/A,FALSE,"ASX QTR";"Index",#N/A,FALSE,"ASX Ind";"ASXNew",#N/A,FALSE,"ASX QTR"}</definedName>
    <definedName name="wrn.aaPressRelease._1" localSheetId="10" hidden="1">{"ResultsSummaryNew",#N/A,FALSE,"ASX QTR";"Index",#N/A,FALSE,"ASX Ind";"ASXNew",#N/A,FALSE,"ASX QTR"}</definedName>
    <definedName name="wrn.aaPressRelease._1" localSheetId="1" hidden="1">{"ResultsSummaryNew",#N/A,FALSE,"ASX QTR";"Index",#N/A,FALSE,"ASX Ind";"ASXNew",#N/A,FALSE,"ASX QTR"}</definedName>
    <definedName name="wrn.aaPressRelease._1" localSheetId="2" hidden="1">{"ResultsSummaryNew",#N/A,FALSE,"ASX QTR";"Index",#N/A,FALSE,"ASX Ind";"ASXNew",#N/A,FALSE,"ASX QTR"}</definedName>
    <definedName name="wrn.aaPressRelease._1" hidden="1">{"ResultsSummaryNew",#N/A,FALSE,"ASX QTR";"Index",#N/A,FALSE,"ASX Ind";"ASXNew",#N/A,FALSE,"ASX QTR"}</definedName>
    <definedName name="wrn.Accounts." localSheetId="3" hidden="1">{"BSPLCF",#N/A,FALSE,"BS, PL, Cash flow";"BSPLCF_CONTD",#N/A,FALSE,"BS,PL,CF_contd"}</definedName>
    <definedName name="wrn.Accounts." localSheetId="4" hidden="1">{"BSPLCF",#N/A,FALSE,"BS, PL, Cash flow";"BSPLCF_CONTD",#N/A,FALSE,"BS,PL,CF_contd"}</definedName>
    <definedName name="wrn.Accounts." localSheetId="5" hidden="1">{"BSPLCF",#N/A,FALSE,"BS, PL, Cash flow";"BSPLCF_CONTD",#N/A,FALSE,"BS,PL,CF_contd"}</definedName>
    <definedName name="wrn.Accounts." localSheetId="6" hidden="1">{"BSPLCF",#N/A,FALSE,"BS, PL, Cash flow";"BSPLCF_CONTD",#N/A,FALSE,"BS,PL,CF_contd"}</definedName>
    <definedName name="wrn.Accounts." localSheetId="7" hidden="1">{"BSPLCF",#N/A,FALSE,"BS, PL, Cash flow";"BSPLCF_CONTD",#N/A,FALSE,"BS,PL,CF_contd"}</definedName>
    <definedName name="wrn.Accounts." localSheetId="8" hidden="1">{"BSPLCF",#N/A,FALSE,"BS, PL, Cash flow";"BSPLCF_CONTD",#N/A,FALSE,"BS,PL,CF_contd"}</definedName>
    <definedName name="wrn.Accounts." localSheetId="9" hidden="1">{"BSPLCF",#N/A,FALSE,"BS, PL, Cash flow";"BSPLCF_CONTD",#N/A,FALSE,"BS,PL,CF_contd"}</definedName>
    <definedName name="wrn.Accounts." localSheetId="10" hidden="1">{"BSPLCF",#N/A,FALSE,"BS, PL, Cash flow";"BSPLCF_CONTD",#N/A,FALSE,"BS,PL,CF_contd"}</definedName>
    <definedName name="wrn.Accounts." localSheetId="1" hidden="1">{"BSPLCF",#N/A,FALSE,"BS, PL, Cash flow";"BSPLCF_CONTD",#N/A,FALSE,"BS,PL,CF_contd"}</definedName>
    <definedName name="wrn.Accounts." localSheetId="2" hidden="1">{"BSPLCF",#N/A,FALSE,"BS, PL, Cash flow";"BSPLCF_CONTD",#N/A,FALSE,"BS,PL,CF_contd"}</definedName>
    <definedName name="wrn.Accounts." hidden="1">{"BSPLCF",#N/A,FALSE,"BS, PL, Cash flow";"BSPLCF_CONTD",#N/A,FALSE,"BS,PL,CF_contd"}</definedName>
    <definedName name="wrn.Accounts._1" localSheetId="3" hidden="1">{"BSPLCF",#N/A,FALSE,"BS, PL, Cash flow";"BSPLCF_CONTD",#N/A,FALSE,"BS,PL,CF_contd"}</definedName>
    <definedName name="wrn.Accounts._1" localSheetId="4" hidden="1">{"BSPLCF",#N/A,FALSE,"BS, PL, Cash flow";"BSPLCF_CONTD",#N/A,FALSE,"BS,PL,CF_contd"}</definedName>
    <definedName name="wrn.Accounts._1" localSheetId="5" hidden="1">{"BSPLCF",#N/A,FALSE,"BS, PL, Cash flow";"BSPLCF_CONTD",#N/A,FALSE,"BS,PL,CF_contd"}</definedName>
    <definedName name="wrn.Accounts._1" localSheetId="6" hidden="1">{"BSPLCF",#N/A,FALSE,"BS, PL, Cash flow";"BSPLCF_CONTD",#N/A,FALSE,"BS,PL,CF_contd"}</definedName>
    <definedName name="wrn.Accounts._1" localSheetId="7" hidden="1">{"BSPLCF",#N/A,FALSE,"BS, PL, Cash flow";"BSPLCF_CONTD",#N/A,FALSE,"BS,PL,CF_contd"}</definedName>
    <definedName name="wrn.Accounts._1" localSheetId="8" hidden="1">{"BSPLCF",#N/A,FALSE,"BS, PL, Cash flow";"BSPLCF_CONTD",#N/A,FALSE,"BS,PL,CF_contd"}</definedName>
    <definedName name="wrn.Accounts._1" localSheetId="9" hidden="1">{"BSPLCF",#N/A,FALSE,"BS, PL, Cash flow";"BSPLCF_CONTD",#N/A,FALSE,"BS,PL,CF_contd"}</definedName>
    <definedName name="wrn.Accounts._1" localSheetId="10" hidden="1">{"BSPLCF",#N/A,FALSE,"BS, PL, Cash flow";"BSPLCF_CONTD",#N/A,FALSE,"BS,PL,CF_contd"}</definedName>
    <definedName name="wrn.Accounts._1" localSheetId="1" hidden="1">{"BSPLCF",#N/A,FALSE,"BS, PL, Cash flow";"BSPLCF_CONTD",#N/A,FALSE,"BS,PL,CF_contd"}</definedName>
    <definedName name="wrn.Accounts._1" localSheetId="2" hidden="1">{"BSPLCF",#N/A,FALSE,"BS, PL, Cash flow";"BSPLCF_CONTD",#N/A,FALSE,"BS,PL,CF_contd"}</definedName>
    <definedName name="wrn.Accounts._1" hidden="1">{"BSPLCF",#N/A,FALSE,"BS, PL, Cash flow";"BSPLCF_CONTD",#N/A,FALSE,"BS,PL,CF_contd"}</definedName>
    <definedName name="wrn.PressRelease." localSheetId="3" hidden="1">{"analyst",#N/A,FALSE,"Result";"Index",#N/A,FALSE,"Index";"asx1",#N/A,FALSE,"ASX1";"asx2",#N/A,FALSE,"ASX2";"Review",#N/A,FALSE,"Review";"Analyst",#N/A,FALSE,"Analyst"}</definedName>
    <definedName name="wrn.PressRelease." localSheetId="4" hidden="1">{"analyst",#N/A,FALSE,"Result";"Index",#N/A,FALSE,"Index";"asx1",#N/A,FALSE,"ASX1";"asx2",#N/A,FALSE,"ASX2";"Review",#N/A,FALSE,"Review";"Analyst",#N/A,FALSE,"Analyst"}</definedName>
    <definedName name="wrn.PressRelease." localSheetId="5" hidden="1">{"analyst",#N/A,FALSE,"Result";"Index",#N/A,FALSE,"Index";"asx1",#N/A,FALSE,"ASX1";"asx2",#N/A,FALSE,"ASX2";"Review",#N/A,FALSE,"Review";"Analyst",#N/A,FALSE,"Analyst"}</definedName>
    <definedName name="wrn.PressRelease." localSheetId="6" hidden="1">{"analyst",#N/A,FALSE,"Result";"Index",#N/A,FALSE,"Index";"asx1",#N/A,FALSE,"ASX1";"asx2",#N/A,FALSE,"ASX2";"Review",#N/A,FALSE,"Review";"Analyst",#N/A,FALSE,"Analyst"}</definedName>
    <definedName name="wrn.PressRelease." localSheetId="7" hidden="1">{"analyst",#N/A,FALSE,"Result";"Index",#N/A,FALSE,"Index";"asx1",#N/A,FALSE,"ASX1";"asx2",#N/A,FALSE,"ASX2";"Review",#N/A,FALSE,"Review";"Analyst",#N/A,FALSE,"Analyst"}</definedName>
    <definedName name="wrn.PressRelease." localSheetId="8" hidden="1">{"analyst",#N/A,FALSE,"Result";"Index",#N/A,FALSE,"Index";"asx1",#N/A,FALSE,"ASX1";"asx2",#N/A,FALSE,"ASX2";"Review",#N/A,FALSE,"Review";"Analyst",#N/A,FALSE,"Analyst"}</definedName>
    <definedName name="wrn.PressRelease." localSheetId="9" hidden="1">{"analyst",#N/A,FALSE,"Result";"Index",#N/A,FALSE,"Index";"asx1",#N/A,FALSE,"ASX1";"asx2",#N/A,FALSE,"ASX2";"Review",#N/A,FALSE,"Review";"Analyst",#N/A,FALSE,"Analyst"}</definedName>
    <definedName name="wrn.PressRelease." localSheetId="10" hidden="1">{"analyst",#N/A,FALSE,"Result";"Index",#N/A,FALSE,"Index";"asx1",#N/A,FALSE,"ASX1";"asx2",#N/A,FALSE,"ASX2";"Review",#N/A,FALSE,"Review";"Analyst",#N/A,FALSE,"Analyst"}</definedName>
    <definedName name="wrn.PressRelease." localSheetId="1" hidden="1">{"analyst",#N/A,FALSE,"Result";"Index",#N/A,FALSE,"Index";"asx1",#N/A,FALSE,"ASX1";"asx2",#N/A,FALSE,"ASX2";"Review",#N/A,FALSE,"Review";"Analyst",#N/A,FALSE,"Analyst"}</definedName>
    <definedName name="wrn.PressRelease." localSheetId="2" hidden="1">{"analyst",#N/A,FALSE,"Result";"Index",#N/A,FALSE,"Index";"asx1",#N/A,FALSE,"ASX1";"asx2",#N/A,FALSE,"ASX2";"Review",#N/A,FALSE,"Review";"Analyst",#N/A,FALSE,"Analyst"}</definedName>
    <definedName name="wrn.PressRelease." hidden="1">{"analyst",#N/A,FALSE,"Result";"Index",#N/A,FALSE,"Index";"asx1",#N/A,FALSE,"ASX1";"asx2",#N/A,FALSE,"ASX2";"Review",#N/A,FALSE,"Review";"Analyst",#N/A,FALSE,"Analyst"}</definedName>
    <definedName name="wrn.PressRelease._1" localSheetId="3" hidden="1">{"analyst",#N/A,FALSE,"Result";"Index",#N/A,FALSE,"Index";"asx1",#N/A,FALSE,"ASX1";"asx2",#N/A,FALSE,"ASX2";"Review",#N/A,FALSE,"Review";"Analyst",#N/A,FALSE,"Analyst"}</definedName>
    <definedName name="wrn.PressRelease._1" localSheetId="4" hidden="1">{"analyst",#N/A,FALSE,"Result";"Index",#N/A,FALSE,"Index";"asx1",#N/A,FALSE,"ASX1";"asx2",#N/A,FALSE,"ASX2";"Review",#N/A,FALSE,"Review";"Analyst",#N/A,FALSE,"Analyst"}</definedName>
    <definedName name="wrn.PressRelease._1" localSheetId="5" hidden="1">{"analyst",#N/A,FALSE,"Result";"Index",#N/A,FALSE,"Index";"asx1",#N/A,FALSE,"ASX1";"asx2",#N/A,FALSE,"ASX2";"Review",#N/A,FALSE,"Review";"Analyst",#N/A,FALSE,"Analyst"}</definedName>
    <definedName name="wrn.PressRelease._1" localSheetId="6" hidden="1">{"analyst",#N/A,FALSE,"Result";"Index",#N/A,FALSE,"Index";"asx1",#N/A,FALSE,"ASX1";"asx2",#N/A,FALSE,"ASX2";"Review",#N/A,FALSE,"Review";"Analyst",#N/A,FALSE,"Analyst"}</definedName>
    <definedName name="wrn.PressRelease._1" localSheetId="7" hidden="1">{"analyst",#N/A,FALSE,"Result";"Index",#N/A,FALSE,"Index";"asx1",#N/A,FALSE,"ASX1";"asx2",#N/A,FALSE,"ASX2";"Review",#N/A,FALSE,"Review";"Analyst",#N/A,FALSE,"Analyst"}</definedName>
    <definedName name="wrn.PressRelease._1" localSheetId="8" hidden="1">{"analyst",#N/A,FALSE,"Result";"Index",#N/A,FALSE,"Index";"asx1",#N/A,FALSE,"ASX1";"asx2",#N/A,FALSE,"ASX2";"Review",#N/A,FALSE,"Review";"Analyst",#N/A,FALSE,"Analyst"}</definedName>
    <definedName name="wrn.PressRelease._1" localSheetId="9" hidden="1">{"analyst",#N/A,FALSE,"Result";"Index",#N/A,FALSE,"Index";"asx1",#N/A,FALSE,"ASX1";"asx2",#N/A,FALSE,"ASX2";"Review",#N/A,FALSE,"Review";"Analyst",#N/A,FALSE,"Analyst"}</definedName>
    <definedName name="wrn.PressRelease._1" localSheetId="10" hidden="1">{"analyst",#N/A,FALSE,"Result";"Index",#N/A,FALSE,"Index";"asx1",#N/A,FALSE,"ASX1";"asx2",#N/A,FALSE,"ASX2";"Review",#N/A,FALSE,"Review";"Analyst",#N/A,FALSE,"Analyst"}</definedName>
    <definedName name="wrn.PressRelease._1" localSheetId="1" hidden="1">{"analyst",#N/A,FALSE,"Result";"Index",#N/A,FALSE,"Index";"asx1",#N/A,FALSE,"ASX1";"asx2",#N/A,FALSE,"ASX2";"Review",#N/A,FALSE,"Review";"Analyst",#N/A,FALSE,"Analyst"}</definedName>
    <definedName name="wrn.PressRelease._1" localSheetId="2" hidden="1">{"analyst",#N/A,FALSE,"Result";"Index",#N/A,FALSE,"Index";"asx1",#N/A,FALSE,"ASX1";"asx2",#N/A,FALSE,"ASX2";"Review",#N/A,FALSE,"Review";"Analyst",#N/A,FALSE,"Analyst"}</definedName>
    <definedName name="wrn.PressRelease._1" hidden="1">{"analyst",#N/A,FALSE,"Result";"Index",#N/A,FALSE,"Index";"asx1",#N/A,FALSE,"ASX1";"asx2",#N/A,FALSE,"ASX2";"Review",#N/A,FALSE,"Review";"Analyst",#N/A,FALSE,"Analyst"}</definedName>
    <definedName name="Ye" hidden="1">{"analyst",#N/A,FALSE,"Result";"Index",#N/A,FALSE,"Index";"asx1",#N/A,FALSE,"ASX1";"asx2",#N/A,FALSE,"ASX2";"Review",#N/A,FALSE,"Review";"Analyst",#N/A,FALSE,"Analyst"}</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70" i="73" l="1"/>
  <c r="F70" i="73"/>
  <c r="D89" i="73"/>
  <c r="D96" i="73"/>
  <c r="E12" i="70" l="1"/>
  <c r="D12" i="70"/>
  <c r="E89" i="73" l="1"/>
  <c r="F93" i="73"/>
  <c r="E96" i="73"/>
  <c r="D17" i="69"/>
  <c r="D43" i="72" l="1"/>
  <c r="H232" i="80" l="1"/>
  <c r="H227" i="80"/>
  <c r="H222" i="80"/>
  <c r="G232" i="80"/>
  <c r="G227" i="80"/>
  <c r="G222" i="80"/>
  <c r="D37" i="74" l="1"/>
  <c r="D56" i="73"/>
  <c r="F40" i="72" l="1"/>
  <c r="E40" i="72"/>
  <c r="D35" i="72" l="1"/>
  <c r="G96" i="73"/>
  <c r="G70" i="73"/>
  <c r="G89" i="73" l="1"/>
  <c r="G97" i="73"/>
  <c r="F97" i="73"/>
  <c r="E97" i="73"/>
  <c r="D97" i="73"/>
  <c r="G90" i="73"/>
  <c r="F90" i="73"/>
  <c r="E90" i="73"/>
  <c r="D90" i="73"/>
  <c r="F89" i="73"/>
  <c r="D25" i="69"/>
  <c r="F96" i="73" l="1"/>
  <c r="F99" i="73" s="1"/>
  <c r="G99" i="73"/>
  <c r="E227" i="80"/>
  <c r="E240" i="80" l="1"/>
  <c r="F240" i="80"/>
  <c r="G240" i="80"/>
  <c r="H240" i="80"/>
  <c r="E244" i="80"/>
  <c r="F244" i="80"/>
  <c r="G244" i="80"/>
  <c r="H244" i="80"/>
  <c r="E248" i="80"/>
  <c r="F248" i="80"/>
  <c r="G248" i="80"/>
  <c r="H248" i="80"/>
  <c r="E222" i="80"/>
  <c r="F222" i="80"/>
  <c r="F227" i="80"/>
  <c r="E232" i="80"/>
  <c r="F232" i="80"/>
  <c r="E206" i="80"/>
  <c r="F206" i="80"/>
  <c r="G206" i="80"/>
  <c r="H206" i="80"/>
  <c r="E210" i="80"/>
  <c r="F210" i="80"/>
  <c r="G210" i="80"/>
  <c r="H210" i="80"/>
  <c r="E214" i="80"/>
  <c r="F214" i="80"/>
  <c r="G214" i="80"/>
  <c r="H214" i="80"/>
  <c r="E189" i="80"/>
  <c r="F189" i="80"/>
  <c r="G189" i="80"/>
  <c r="H189" i="80"/>
  <c r="E194" i="80"/>
  <c r="F194" i="80"/>
  <c r="G194" i="80"/>
  <c r="H194" i="80"/>
  <c r="E199" i="80"/>
  <c r="F199" i="80"/>
  <c r="G199" i="80"/>
  <c r="H199" i="80"/>
  <c r="E118" i="80"/>
  <c r="F118" i="80"/>
  <c r="F161" i="80" s="1"/>
  <c r="F134" i="80" s="1"/>
  <c r="G118" i="80"/>
  <c r="G161" i="80" s="1"/>
  <c r="G134" i="80" s="1"/>
  <c r="H118" i="80"/>
  <c r="H161" i="80" s="1"/>
  <c r="H134" i="80" s="1"/>
  <c r="E72" i="80"/>
  <c r="F72" i="80"/>
  <c r="E80" i="80"/>
  <c r="F80" i="80"/>
  <c r="E88" i="80"/>
  <c r="F88" i="80"/>
  <c r="G51" i="80"/>
  <c r="H51" i="80"/>
  <c r="G55" i="80"/>
  <c r="H55" i="80"/>
  <c r="G59" i="80"/>
  <c r="H59" i="80"/>
  <c r="E60" i="80"/>
  <c r="F32" i="80"/>
  <c r="F51" i="80" s="1"/>
  <c r="F37" i="80"/>
  <c r="F55" i="80" s="1"/>
  <c r="F42" i="80"/>
  <c r="F59" i="80" s="1"/>
  <c r="E43" i="80"/>
  <c r="G43" i="80"/>
  <c r="H43" i="80"/>
  <c r="E23" i="80"/>
  <c r="F23" i="80"/>
  <c r="G23" i="80"/>
  <c r="H23" i="80"/>
  <c r="D99" i="73"/>
  <c r="F233" i="80" l="1"/>
  <c r="G233" i="80"/>
  <c r="E89" i="80"/>
  <c r="G249" i="80"/>
  <c r="F249" i="80"/>
  <c r="G60" i="80"/>
  <c r="H233" i="80"/>
  <c r="F60" i="80"/>
  <c r="F89" i="80"/>
  <c r="H249" i="80"/>
  <c r="H60" i="80"/>
  <c r="E249" i="80"/>
  <c r="E233" i="80"/>
  <c r="F43" i="80"/>
  <c r="E11" i="73"/>
  <c r="E99" i="73" l="1"/>
  <c r="G67" i="73"/>
  <c r="G98" i="73" s="1"/>
  <c r="F67" i="73"/>
  <c r="F98" i="73" s="1"/>
  <c r="E67" i="73"/>
  <c r="E98" i="73" s="1"/>
  <c r="D67" i="73"/>
  <c r="D98" i="73" s="1"/>
  <c r="G21" i="72" l="1"/>
  <c r="G20" i="72"/>
  <c r="F21" i="72"/>
  <c r="F20" i="72"/>
  <c r="E21" i="72"/>
  <c r="E20" i="72"/>
  <c r="D21" i="72"/>
  <c r="D20" i="72"/>
  <c r="D18" i="72"/>
  <c r="D14" i="72"/>
  <c r="D10" i="72"/>
  <c r="G17" i="69"/>
  <c r="F17" i="69"/>
  <c r="E17" i="69"/>
  <c r="E37" i="74"/>
  <c r="D59" i="73" l="1"/>
  <c r="D49" i="73"/>
  <c r="G35" i="72" l="1"/>
  <c r="G18" i="72"/>
  <c r="F18" i="72"/>
  <c r="E18" i="72"/>
  <c r="G10" i="72"/>
  <c r="F10" i="72"/>
  <c r="E10" i="72"/>
  <c r="D42" i="73" l="1"/>
  <c r="D35" i="73"/>
  <c r="G35" i="73"/>
  <c r="F35" i="73"/>
  <c r="E35" i="73"/>
  <c r="E29" i="73" l="1"/>
  <c r="F29" i="73"/>
  <c r="G29" i="73"/>
  <c r="D29" i="73"/>
  <c r="F28" i="72" l="1"/>
  <c r="E28" i="72"/>
  <c r="F27" i="72"/>
  <c r="E27" i="72"/>
  <c r="E35" i="72" s="1"/>
  <c r="D60" i="73"/>
  <c r="G59" i="73"/>
  <c r="F59" i="73"/>
  <c r="E59" i="73"/>
  <c r="G56" i="73"/>
  <c r="F56" i="73"/>
  <c r="E56" i="73"/>
  <c r="G49" i="73"/>
  <c r="F49" i="73"/>
  <c r="E49" i="73"/>
  <c r="K21" i="73"/>
  <c r="J21" i="73"/>
  <c r="I21" i="73"/>
  <c r="H21" i="73"/>
  <c r="H22" i="73" s="1"/>
  <c r="G21" i="73"/>
  <c r="F21" i="73"/>
  <c r="E21" i="73"/>
  <c r="D21" i="73"/>
  <c r="K18" i="73"/>
  <c r="J18" i="73"/>
  <c r="I18" i="73"/>
  <c r="H18" i="73"/>
  <c r="G18" i="73"/>
  <c r="F18" i="73"/>
  <c r="E18" i="73"/>
  <c r="D18" i="73"/>
  <c r="K11" i="73"/>
  <c r="I11" i="73"/>
  <c r="G11" i="73"/>
  <c r="J22" i="73" l="1"/>
  <c r="K22" i="73"/>
  <c r="I22" i="73"/>
  <c r="E22" i="73"/>
  <c r="D22" i="73"/>
  <c r="F22" i="73"/>
  <c r="F35" i="72"/>
  <c r="F60" i="73"/>
  <c r="G60" i="73"/>
  <c r="E60" i="73"/>
  <c r="G22" i="73"/>
</calcChain>
</file>

<file path=xl/sharedStrings.xml><?xml version="1.0" encoding="utf-8"?>
<sst xmlns="http://schemas.openxmlformats.org/spreadsheetml/2006/main" count="1888" uniqueCount="899">
  <si>
    <t>Australian Gas Infrastructure Group ESG Data Book</t>
  </si>
  <si>
    <t>About Australian Gas Infrastructure Group</t>
  </si>
  <si>
    <t>Australian Gas Infrastructure Group (AGIG) is one of Australia's largest gas infrastructure businesses. AGIG comprises three entities:</t>
  </si>
  <si>
    <r>
      <rPr>
        <sz val="9"/>
        <color rgb="FF00A3E0"/>
        <rFont val="Tahoma"/>
        <family val="2"/>
      </rPr>
      <t>•</t>
    </r>
    <r>
      <rPr>
        <sz val="9"/>
        <color theme="1"/>
        <rFont val="Tahoma"/>
        <family val="2"/>
      </rPr>
      <t xml:space="preserve"> </t>
    </r>
  </si>
  <si>
    <t>Dampier to Bunbury Pipeline (DBP) owns and operates Western Australia’s principal gas transmission system the Dampier to Bunbury Natural Gas Pipeline (DBNGP). The Australian Gas Infrastructure Developments (AGID) operates unregulated transmission pipelines, gas processing, storage and small quantities of native gas production in Western Australia and the Northern Territory.</t>
  </si>
  <si>
    <t>Multinet Gas Networks (MGN) owns gas distribution infrastructure in Victoria.</t>
  </si>
  <si>
    <t xml:space="preserve">Australian Gas Networks (AGN) owns gas infrastructure (distribution and transmission pipelines) in Victoria, South Australia, Queensland, New South Wales and the Northern Territory. It also owns and operates two renewable hydrogen production facilities, Hydrogen Park South Australia and Hydrogen Park Gladstone, with a third facility, Hydrogen Park Murray Valley, under construction in Victoria. </t>
  </si>
  <si>
    <t>About AGIG Environmental, Social and Governance Reporting</t>
  </si>
  <si>
    <t xml:space="preserve">This Data Book is part of AGIG's Environmental, Social and Governance (ESG) reporting suite, which demonstrates our commitment to transparency and disclosure. </t>
  </si>
  <si>
    <t>The AGIG ESG reporting suite comprises our:</t>
  </si>
  <si>
    <t>2024 AGIG ESG Report</t>
  </si>
  <si>
    <t>2024 ESG Data Book</t>
  </si>
  <si>
    <t>2024 Sustainability Report</t>
  </si>
  <si>
    <t>2024 Community Impact Report</t>
  </si>
  <si>
    <t>Our reporting follows the guidance of:</t>
  </si>
  <si>
    <t>the Global Reporting Initiative (GRI) Standards (see Tab 8)</t>
  </si>
  <si>
    <t>our Sustainability Report follows guidance of the Taskforce on Climate-Related Financial Disclosure (TCFD) framework</t>
  </si>
  <si>
    <t>general industry standards</t>
  </si>
  <si>
    <t>Our reporting is aligned to seven of the 17 Sustainable Development Goals (SDG) and these are outlined in our progress to targets in the 2024 ESG Report. Our emissions are calculated from our annual reporting under the National Greenhouse and Energy Reporting Act (2007).</t>
  </si>
  <si>
    <t>We engaged PWC (AGN) and Deloitte (DBP and MGN) to undertake Limited Assurance over the 2024 ESG Report and Data Book for selected metrics related to the period 1 January to 31 December 2024. Our Assurance providers have been aligned to the Financial Audit providers ahead of ASRS requirements next year. The full details of the process, scope of assurance and outcome are detailed in the individual entity Assurance Tab.</t>
  </si>
  <si>
    <t>Reporting Boundaries/Disclaimer</t>
  </si>
  <si>
    <r>
      <t xml:space="preserve">The scope of this Report includes AGIG entities (as outlined in </t>
    </r>
    <r>
      <rPr>
        <i/>
        <sz val="9"/>
        <color theme="1"/>
        <rFont val="Tahoma"/>
        <family val="2"/>
      </rPr>
      <t>About Australian Gas Infrastructure Group</t>
    </r>
    <r>
      <rPr>
        <sz val="9"/>
        <color theme="1"/>
        <rFont val="Tahoma"/>
        <family val="2"/>
      </rPr>
      <t>), its wholly owned subsidiaries and joint ventures which it operates, unless otherwise noted. This Report focuses on performance and activities from 1 January to 31 December 2024.</t>
    </r>
  </si>
  <si>
    <t>This Data Book and the information contained within is for general information only and should not be taken, read or relied upon as anything other than general information.</t>
  </si>
  <si>
    <t>About our 2024 ESG Data Book</t>
  </si>
  <si>
    <t xml:space="preserve">This performance data reflects the annual disclosure of our sustainability performance at operations and joint ventures where AGIG is the majority owner and operator. </t>
  </si>
  <si>
    <t>Development projects have not been included within the data disclosed unless clearly specified.</t>
  </si>
  <si>
    <t>About our Data</t>
  </si>
  <si>
    <t>About the data: figures, rounding, and restatements.</t>
  </si>
  <si>
    <t>Currencies: All financial figures are quoted in AUD dollars unless otherwise noted.</t>
  </si>
  <si>
    <t>Rounding: Some figures and percentages may not add up to the total figure or 100 percent due to rounding.</t>
  </si>
  <si>
    <t xml:space="preserve">Restatements: Any restatements of this data set will be noted in italics with an explanation for the restatement.  </t>
  </si>
  <si>
    <t>Providing Feedback</t>
  </si>
  <si>
    <t xml:space="preserve">We welcome feedback on this data set, our Environmental, Social and Governance report or any other aspect of our ESG performance. </t>
  </si>
  <si>
    <r>
      <t>For more information or to provide feedback, please contact</t>
    </r>
    <r>
      <rPr>
        <sz val="9"/>
        <color rgb="FFFF0000"/>
        <rFont val="Tahoma"/>
        <family val="2"/>
      </rPr>
      <t xml:space="preserve"> sustainability@agig.com.au</t>
    </r>
  </si>
  <si>
    <t>Table of Contents</t>
  </si>
  <si>
    <t>1. Operational Data</t>
  </si>
  <si>
    <t>2. Environmental Data</t>
  </si>
  <si>
    <t>3. Governance Data</t>
  </si>
  <si>
    <t>4. Employment and Training Data</t>
  </si>
  <si>
    <t>5. Safety Data</t>
  </si>
  <si>
    <t>6. Community and Human Rights Data</t>
  </si>
  <si>
    <t>7. Supply Chain Data</t>
  </si>
  <si>
    <t xml:space="preserve">8. GRI Index </t>
  </si>
  <si>
    <t>9. Key Corporate Policies and Plans</t>
  </si>
  <si>
    <t>Basis of Preparations DBP</t>
  </si>
  <si>
    <t>Basis of Preparations AGN</t>
  </si>
  <si>
    <t>Basis of Preparations MGN</t>
  </si>
  <si>
    <t>Assurance Statement DBP</t>
  </si>
  <si>
    <t>Assurance Statement AGN</t>
  </si>
  <si>
    <t>Assurance Statement MGN</t>
  </si>
  <si>
    <t>Back to Contents</t>
  </si>
  <si>
    <t>Table 1:  Gas Delivered</t>
  </si>
  <si>
    <t>Unit</t>
  </si>
  <si>
    <t>&lt;10TJ</t>
  </si>
  <si>
    <t xml:space="preserve">Total </t>
  </si>
  <si>
    <r>
      <t>Total</t>
    </r>
    <r>
      <rPr>
        <b/>
        <vertAlign val="superscript"/>
        <sz val="9"/>
        <color theme="0"/>
        <rFont val="Tahoma"/>
        <family val="2"/>
      </rPr>
      <t>2</t>
    </r>
    <r>
      <rPr>
        <b/>
        <sz val="9"/>
        <color theme="0"/>
        <rFont val="Tahoma"/>
        <family val="2"/>
      </rPr>
      <t xml:space="preserve"> </t>
    </r>
  </si>
  <si>
    <t>DBP</t>
  </si>
  <si>
    <r>
      <t>Western Australia</t>
    </r>
    <r>
      <rPr>
        <vertAlign val="superscript"/>
        <sz val="9"/>
        <color theme="1"/>
        <rFont val="Tahoma"/>
        <family val="2"/>
      </rPr>
      <t>1</t>
    </r>
  </si>
  <si>
    <t>TJ</t>
  </si>
  <si>
    <t>-</t>
  </si>
  <si>
    <r>
      <t>Northern Territory</t>
    </r>
    <r>
      <rPr>
        <vertAlign val="superscript"/>
        <sz val="9"/>
        <color theme="1"/>
        <rFont val="Tahoma"/>
        <family val="2"/>
      </rPr>
      <t>2</t>
    </r>
  </si>
  <si>
    <r>
      <t>N/A</t>
    </r>
    <r>
      <rPr>
        <vertAlign val="superscript"/>
        <sz val="9"/>
        <color theme="1"/>
        <rFont val="Tahoma"/>
        <family val="2"/>
      </rPr>
      <t>2</t>
    </r>
  </si>
  <si>
    <t>Total DBP</t>
  </si>
  <si>
    <t>AGN</t>
  </si>
  <si>
    <t xml:space="preserve">Victoria </t>
  </si>
  <si>
    <t>South Australia</t>
  </si>
  <si>
    <t>Queensland</t>
  </si>
  <si>
    <t>New South Wales</t>
  </si>
  <si>
    <t>Northern Territory</t>
  </si>
  <si>
    <t>Total AGN</t>
  </si>
  <si>
    <t>MGN</t>
  </si>
  <si>
    <t>Total MGN</t>
  </si>
  <si>
    <t>Total AGIG</t>
  </si>
  <si>
    <r>
      <rPr>
        <vertAlign val="superscript"/>
        <sz val="8"/>
        <color theme="1"/>
        <rFont val="Tahoma"/>
        <family val="2"/>
      </rPr>
      <t>1</t>
    </r>
    <r>
      <rPr>
        <sz val="8"/>
        <color theme="1"/>
        <rFont val="Tahoma"/>
        <family val="2"/>
      </rPr>
      <t xml:space="preserve"> Metric includes the DBNGP and the Pluto North-West Interconnector.</t>
    </r>
  </si>
  <si>
    <r>
      <rPr>
        <vertAlign val="superscript"/>
        <sz val="8"/>
        <color theme="1"/>
        <rFont val="Tahoma"/>
        <family val="2"/>
      </rPr>
      <t>2</t>
    </r>
    <r>
      <rPr>
        <sz val="8"/>
        <color theme="1"/>
        <rFont val="Tahoma"/>
        <family val="2"/>
      </rPr>
      <t xml:space="preserve"> 2021 data includes Western Australia and Northern Territory.</t>
    </r>
  </si>
  <si>
    <t>Table 2: Gas Storage Capacity (Reservoir Capacity)</t>
  </si>
  <si>
    <t>Western Australia</t>
  </si>
  <si>
    <t>PJ</t>
  </si>
  <si>
    <t>Table 3: Renewable Gas Production</t>
  </si>
  <si>
    <r>
      <t>South Australia</t>
    </r>
    <r>
      <rPr>
        <vertAlign val="superscript"/>
        <sz val="9"/>
        <color theme="1"/>
        <rFont val="Tahoma"/>
        <family val="2"/>
      </rPr>
      <t>1</t>
    </r>
  </si>
  <si>
    <t>kg</t>
  </si>
  <si>
    <r>
      <t>Queensland</t>
    </r>
    <r>
      <rPr>
        <vertAlign val="superscript"/>
        <sz val="9"/>
        <color theme="1"/>
        <rFont val="Tahoma"/>
        <family val="2"/>
      </rPr>
      <t>2</t>
    </r>
  </si>
  <si>
    <r>
      <rPr>
        <vertAlign val="superscript"/>
        <sz val="8"/>
        <color theme="1"/>
        <rFont val="Tahoma"/>
        <family val="2"/>
      </rPr>
      <t>1</t>
    </r>
    <r>
      <rPr>
        <sz val="8"/>
        <color theme="1"/>
        <rFont val="Tahoma"/>
        <family val="2"/>
      </rPr>
      <t xml:space="preserve"> Renewable hydrogen at HyP SA is produced using water and renewable electricity. Electricity is purchased from the grid and AGN purchases 
  GreenPower Large Scale Generation Certificates which are surrendered as required to ensure that the electricity used is renewable. Production data
  produced does not include hydrogen produced during commissioning activities in 2021.</t>
    </r>
  </si>
  <si>
    <r>
      <rPr>
        <vertAlign val="superscript"/>
        <sz val="8"/>
        <color theme="1"/>
        <rFont val="Tahoma"/>
        <family val="2"/>
      </rPr>
      <t>2</t>
    </r>
    <r>
      <rPr>
        <sz val="8"/>
        <color theme="1"/>
        <rFont val="Tahoma"/>
        <family val="2"/>
      </rPr>
      <t xml:space="preserve"> Production commenced in November 2024.</t>
    </r>
  </si>
  <si>
    <t>Table 4: Natural Gas Production</t>
  </si>
  <si>
    <t>N/A</t>
  </si>
  <si>
    <t>Native gas production commenced in 2023.</t>
  </si>
  <si>
    <t>Table 5: Customer/Shipper Numbers</t>
  </si>
  <si>
    <t>Western Australia (Shippers)</t>
  </si>
  <si>
    <t>#</t>
  </si>
  <si>
    <t>Victoria</t>
  </si>
  <si>
    <t xml:space="preserve">Table 6: Asset Length </t>
  </si>
  <si>
    <r>
      <t>Transmission Pipeline</t>
    </r>
    <r>
      <rPr>
        <vertAlign val="superscript"/>
        <sz val="9"/>
        <color theme="1"/>
        <rFont val="Tahoma"/>
        <family val="2"/>
      </rPr>
      <t>1</t>
    </r>
  </si>
  <si>
    <t>km</t>
  </si>
  <si>
    <r>
      <t>Victoria</t>
    </r>
    <r>
      <rPr>
        <b/>
        <vertAlign val="superscript"/>
        <sz val="9"/>
        <color theme="1"/>
        <rFont val="Tahoma"/>
        <family val="2"/>
      </rPr>
      <t>2</t>
    </r>
  </si>
  <si>
    <t xml:space="preserve">Total Mains </t>
  </si>
  <si>
    <t xml:space="preserve">   including Replacement Mains</t>
  </si>
  <si>
    <t>Transmission Pipeline</t>
  </si>
  <si>
    <t>Total AGN Distribution Length</t>
  </si>
  <si>
    <t>Total AGN Transmission Length</t>
  </si>
  <si>
    <t>Total MGN Distribution Length</t>
  </si>
  <si>
    <t>Total MGN Transmission Length</t>
  </si>
  <si>
    <t>Total AGIG Transmission Pipeline</t>
  </si>
  <si>
    <r>
      <t>Total AGIG Distribution Pipeline</t>
    </r>
    <r>
      <rPr>
        <b/>
        <vertAlign val="superscript"/>
        <sz val="9"/>
        <color theme="0"/>
        <rFont val="Tahoma"/>
        <family val="2"/>
      </rPr>
      <t>3</t>
    </r>
  </si>
  <si>
    <r>
      <t xml:space="preserve">1 </t>
    </r>
    <r>
      <rPr>
        <sz val="8"/>
        <color theme="1"/>
        <rFont val="Tahoma"/>
        <family val="2"/>
      </rPr>
      <t>Unlooped pipe length is approximately 1,524kms. Pipeline length reporting under the National Greenhouse and Energy Reporting is 3,121kms which 
  includes the mainline, loops and lateral lines.</t>
    </r>
  </si>
  <si>
    <r>
      <t xml:space="preserve">2 </t>
    </r>
    <r>
      <rPr>
        <sz val="8"/>
        <color theme="1"/>
        <rFont val="Tahoma"/>
        <family val="2"/>
      </rPr>
      <t>Prior to 2023, the split for asset length for Victoria was unavailable. The total in AGN Victoria includes MGN asset length.</t>
    </r>
  </si>
  <si>
    <r>
      <t xml:space="preserve">3 </t>
    </r>
    <r>
      <rPr>
        <sz val="8"/>
        <color theme="1"/>
        <rFont val="Tahoma"/>
        <family val="2"/>
      </rPr>
      <t>From 2024, mains replacement is included in the total distribution pipeline length, historically this was reported separately and not included in totals.</t>
    </r>
  </si>
  <si>
    <t>Table 7: Reliability - Distribution</t>
  </si>
  <si>
    <t>Unplanned Network Interruptions Affecting 5+ Customers</t>
  </si>
  <si>
    <t>Customers experiencing 3+ Interruptions within 12 Months</t>
  </si>
  <si>
    <t>Table 8: Reliability - Transmission</t>
  </si>
  <si>
    <t xml:space="preserve">DBNGP System Reliability </t>
  </si>
  <si>
    <t>%</t>
  </si>
  <si>
    <t>DBNGP Compressor Station Reliability</t>
  </si>
  <si>
    <t xml:space="preserve">Table 1: AGIG Safeguard Facilities </t>
  </si>
  <si>
    <t xml:space="preserve">Greenhouse Gas Emissions - Scope 1 </t>
  </si>
  <si>
    <r>
      <t>tC0</t>
    </r>
    <r>
      <rPr>
        <vertAlign val="subscript"/>
        <sz val="9"/>
        <color theme="1"/>
        <rFont val="Tahoma"/>
        <family val="2"/>
      </rPr>
      <t>2</t>
    </r>
    <r>
      <rPr>
        <sz val="9"/>
        <color theme="1"/>
        <rFont val="Tahoma"/>
        <family val="2"/>
      </rPr>
      <t>-e</t>
    </r>
  </si>
  <si>
    <t xml:space="preserve">Greenhouse Gas Emissions - Scope 2 </t>
  </si>
  <si>
    <r>
      <t>tC0</t>
    </r>
    <r>
      <rPr>
        <b/>
        <vertAlign val="subscript"/>
        <sz val="9"/>
        <color theme="1"/>
        <rFont val="Tahoma"/>
        <family val="2"/>
      </rPr>
      <t>2</t>
    </r>
    <r>
      <rPr>
        <b/>
        <sz val="9"/>
        <color theme="1"/>
        <rFont val="Tahoma"/>
        <family val="2"/>
      </rPr>
      <t>-e</t>
    </r>
  </si>
  <si>
    <t>AGIG Safeguard Facilities</t>
  </si>
  <si>
    <t>Scope 1</t>
  </si>
  <si>
    <r>
      <t>tC0</t>
    </r>
    <r>
      <rPr>
        <b/>
        <vertAlign val="subscript"/>
        <sz val="9"/>
        <color theme="0"/>
        <rFont val="Tahoma"/>
        <family val="2"/>
      </rPr>
      <t>2</t>
    </r>
    <r>
      <rPr>
        <b/>
        <sz val="9"/>
        <color theme="0"/>
        <rFont val="Tahoma"/>
        <family val="2"/>
      </rPr>
      <t>-e</t>
    </r>
  </si>
  <si>
    <t>Scope 2</t>
  </si>
  <si>
    <t xml:space="preserve">Greenhouse gas data is reported in line with the National Greenhouse and Energy Reporting (NGER) scheme. NGER Technical Guidelines have been developed by the Australian Government Department of the Environment and Energy, based on Australian Financial Year reporting, as reported to the Clean Energy Regulator.
</t>
  </si>
  <si>
    <t>Table 2: Waste Produced by Type</t>
  </si>
  <si>
    <t>Hazardous Waste</t>
  </si>
  <si>
    <t>t</t>
  </si>
  <si>
    <t>Non-hazardous Waste</t>
  </si>
  <si>
    <t>In 2024 we completed a waste identification and data collection project, this enabled us to collect all waste across all areas of the business. Data reported for the 2021-2023 years relates to DBP only.</t>
  </si>
  <si>
    <t xml:space="preserve">Table 3: Recycling </t>
  </si>
  <si>
    <t>In 2024 we completed a waste identification and data collection project, this enabled us to collect all waste (including recycling) across all areas of the business. In 2021-2023 data related to DBP only.</t>
  </si>
  <si>
    <t xml:space="preserve">Table 1: Governance </t>
  </si>
  <si>
    <t>Confirmed Incidents of Corruption and Actions Taken</t>
  </si>
  <si>
    <r>
      <t>Employees that Received Training on Anti-corruption/Ethics and Integrity</t>
    </r>
    <r>
      <rPr>
        <vertAlign val="superscript"/>
        <sz val="9"/>
        <color theme="1"/>
        <rFont val="Tahoma"/>
        <family val="2"/>
      </rPr>
      <t>1</t>
    </r>
  </si>
  <si>
    <t>Whistle-blower Reports (including Bribery/Corruption)</t>
  </si>
  <si>
    <r>
      <t>Employees that Received Training on Anti-corruption/Ethics, Integrity</t>
    </r>
    <r>
      <rPr>
        <b/>
        <vertAlign val="superscript"/>
        <sz val="9"/>
        <color theme="0"/>
        <rFont val="Tahoma"/>
        <family val="2"/>
      </rPr>
      <t>1</t>
    </r>
  </si>
  <si>
    <r>
      <rPr>
        <vertAlign val="superscript"/>
        <sz val="8"/>
        <color theme="1"/>
        <rFont val="Tahoma"/>
        <family val="2"/>
      </rPr>
      <t>1</t>
    </r>
    <r>
      <rPr>
        <sz val="8"/>
        <color theme="1"/>
        <rFont val="Tahoma"/>
        <family val="2"/>
      </rPr>
      <t xml:space="preserve"> AGIG's anti-corruption training is mandatory upon commencement, and is required to be refreshed every two years (this was updated in 2023,  previously refreshed training 
  as required every three years).</t>
    </r>
  </si>
  <si>
    <t>Table 2: Significant Notifiable Cyber Security Breaches</t>
  </si>
  <si>
    <t>Table 3: Modern Slavery Training Hours</t>
  </si>
  <si>
    <t>Reporting under this metric began in 2023, historic data is not available.</t>
  </si>
  <si>
    <t>Employment Data</t>
  </si>
  <si>
    <t>Table 1: Workforce by Employment Type</t>
  </si>
  <si>
    <t>Full-time Staff</t>
  </si>
  <si>
    <t>Part-time Staff</t>
  </si>
  <si>
    <t>Casual Staff</t>
  </si>
  <si>
    <t>DBP Total Staff</t>
  </si>
  <si>
    <t>AGN Total Staff</t>
  </si>
  <si>
    <t>MGN Total Staff</t>
  </si>
  <si>
    <t>Casual staff is a new metric from 2023, historical data is unavailable.</t>
  </si>
  <si>
    <t>Table 2: Workforce by Gender</t>
  </si>
  <si>
    <t>Male</t>
  </si>
  <si>
    <t>Female</t>
  </si>
  <si>
    <t>Undisclosed</t>
  </si>
  <si>
    <t>Prior to 2023, only full-time employees and male and female reporting was available under this metric.</t>
  </si>
  <si>
    <t>Table 3: Workforce by Employment Category</t>
  </si>
  <si>
    <r>
      <t>Managers</t>
    </r>
    <r>
      <rPr>
        <vertAlign val="superscript"/>
        <sz val="9"/>
        <color theme="1"/>
        <rFont val="Tahoma"/>
        <family val="2"/>
      </rPr>
      <t>1</t>
    </r>
  </si>
  <si>
    <t>Non-managers</t>
  </si>
  <si>
    <r>
      <rPr>
        <vertAlign val="superscript"/>
        <sz val="8"/>
        <color theme="1"/>
        <rFont val="Tahoma"/>
        <family val="2"/>
      </rPr>
      <t>1</t>
    </r>
    <r>
      <rPr>
        <sz val="8"/>
        <color theme="1"/>
        <rFont val="Tahoma"/>
        <family val="2"/>
      </rPr>
      <t xml:space="preserve"> The decrease in 2022 Managers compared to 2021 relates to a re-classification in 2022 to define Managers as Executive General Managers and Directors only.</t>
    </r>
  </si>
  <si>
    <t>Table 4: Workforce by Region</t>
  </si>
  <si>
    <t>Adelaide</t>
  </si>
  <si>
    <t>Brisbane</t>
  </si>
  <si>
    <t>Canberra</t>
  </si>
  <si>
    <t>Melbourne</t>
  </si>
  <si>
    <t>Sydney</t>
  </si>
  <si>
    <t>Perth</t>
  </si>
  <si>
    <t>This is a new metric from 2023, historical data is unavailable.</t>
  </si>
  <si>
    <t>Table 5: Full-time Employee Workforce by Age Group</t>
  </si>
  <si>
    <t>&lt;19</t>
  </si>
  <si>
    <t>20-29</t>
  </si>
  <si>
    <t>30-39</t>
  </si>
  <si>
    <t>40-49</t>
  </si>
  <si>
    <t>50-59</t>
  </si>
  <si>
    <t>&gt;60</t>
  </si>
  <si>
    <t>Table 6: Full-time Employee Workforce Turnover Rate by Gender</t>
  </si>
  <si>
    <t xml:space="preserve">Total AGIG </t>
  </si>
  <si>
    <t xml:space="preserve">Gender turnover data shown in the above table should be read with the context of some business units having a smaller headcount. </t>
  </si>
  <si>
    <t>Prior to 2023, reporting for "undisclosed" was unavailable under this metric.</t>
  </si>
  <si>
    <t xml:space="preserve">Table 7: Full-time Employee Workforce Turnover Rate by Age Group </t>
  </si>
  <si>
    <t>`</t>
  </si>
  <si>
    <t>Ratio is calculated as number of full-time employee turnover in age category / total full-time employees in age category.</t>
  </si>
  <si>
    <t>Table 8: Full-time Employee Workforce New Hires by gender</t>
  </si>
  <si>
    <t xml:space="preserve"> </t>
  </si>
  <si>
    <t>Training Data</t>
  </si>
  <si>
    <t xml:space="preserve">Table 9: Trained Full-time Employees by Gender </t>
  </si>
  <si>
    <t xml:space="preserve">Table 10: Trained Full-time Employees by Employment Category </t>
  </si>
  <si>
    <t>Managers</t>
  </si>
  <si>
    <t>Table 11: Training Completed by Full-time Employees by Gender</t>
  </si>
  <si>
    <t>Hours</t>
  </si>
  <si>
    <t>Table 12: Training Completed by Full-time Employees by Employment Category</t>
  </si>
  <si>
    <t>Table 1: Injury Statistics</t>
  </si>
  <si>
    <t>Total Recordable Injury Frequency Rate (TRIFR)</t>
  </si>
  <si>
    <t>Lost Time Injury Frequency Fate (LTIFR)</t>
  </si>
  <si>
    <t>Total Number of Fatalities as a Result of Work-related Injury</t>
  </si>
  <si>
    <t>TRIFR</t>
  </si>
  <si>
    <t>LTIFR</t>
  </si>
  <si>
    <t>Table 2: Public Safety (Distribution)</t>
  </si>
  <si>
    <t>Leak Management Plan (LMP) Leak Survey Compliance</t>
  </si>
  <si>
    <r>
      <t>Public Leak Reports Responded to in Target Timeframe</t>
    </r>
    <r>
      <rPr>
        <vertAlign val="superscript"/>
        <sz val="9"/>
        <color theme="1"/>
        <rFont val="Tahoma"/>
        <family val="2"/>
      </rPr>
      <t>1,2</t>
    </r>
  </si>
  <si>
    <r>
      <t>South Australia</t>
    </r>
    <r>
      <rPr>
        <vertAlign val="superscript"/>
        <sz val="9"/>
        <color theme="1"/>
        <rFont val="Tahoma"/>
        <family val="2"/>
      </rPr>
      <t>3</t>
    </r>
  </si>
  <si>
    <r>
      <t>Performance with LMP Target Timeframe - Class 1 and 2 Repair</t>
    </r>
    <r>
      <rPr>
        <vertAlign val="superscript"/>
        <sz val="9"/>
        <color theme="1"/>
        <rFont val="Tahoma"/>
        <family val="2"/>
      </rPr>
      <t>1</t>
    </r>
  </si>
  <si>
    <t>LMP Leak Survey Compliance</t>
  </si>
  <si>
    <t>Public Leak Reports Responded to in Target Timeframe (1 Hour)</t>
  </si>
  <si>
    <t>Performance with LMP Target Timeframe - Class 1 and 2 Repair</t>
  </si>
  <si>
    <r>
      <t xml:space="preserve">1 </t>
    </r>
    <r>
      <rPr>
        <sz val="8"/>
        <color theme="1"/>
        <rFont val="Tahoma"/>
        <family val="2"/>
      </rPr>
      <t>Prior to 2023, the regional split for public leak and Class 1 and 2 repair was unavailable. The total for these years are reported.</t>
    </r>
  </si>
  <si>
    <r>
      <rPr>
        <vertAlign val="superscript"/>
        <sz val="8"/>
        <color theme="1"/>
        <rFont val="Tahoma"/>
        <family val="2"/>
      </rPr>
      <t>2</t>
    </r>
    <r>
      <rPr>
        <sz val="8"/>
        <color theme="1"/>
        <rFont val="Tahoma"/>
        <family val="2"/>
      </rPr>
      <t xml:space="preserve"> Target timeframes for leak response our outlined in our LMP, in Victoria this is within one hour as prescribed by relevant Regulator, for other states it is within two hours. </t>
    </r>
  </si>
  <si>
    <r>
      <rPr>
        <vertAlign val="superscript"/>
        <sz val="8"/>
        <color theme="1"/>
        <rFont val="Tahoma"/>
        <family val="2"/>
      </rPr>
      <t>3</t>
    </r>
    <r>
      <rPr>
        <sz val="8"/>
        <color theme="1"/>
        <rFont val="Tahoma"/>
        <family val="2"/>
      </rPr>
      <t xml:space="preserve"> South Australia reporting includes Northern Territory network leak management (due to size of network).</t>
    </r>
  </si>
  <si>
    <t>Table 3: Safety Incident Statistics</t>
  </si>
  <si>
    <t>Total Number of Tier 1 and Tier 2 Safety Incidents</t>
  </si>
  <si>
    <t>Total Number of Tier 3 and Tier 4 Safety Incidents</t>
  </si>
  <si>
    <t>6. Communities and Human Rights</t>
  </si>
  <si>
    <t>Table 1: Community Partnership Program</t>
  </si>
  <si>
    <t>Community Investment</t>
  </si>
  <si>
    <t>$000</t>
  </si>
  <si>
    <t>AGIG Volunteer Hours</t>
  </si>
  <si>
    <t xml:space="preserve">    AGN</t>
  </si>
  <si>
    <t>hours</t>
  </si>
  <si>
    <t xml:space="preserve">    DBP</t>
  </si>
  <si>
    <t xml:space="preserve">    MGN</t>
  </si>
  <si>
    <t>Total AGIG Volunteer Hours</t>
  </si>
  <si>
    <t>Table 1: Number of Tier 1 Suppliers by Location</t>
  </si>
  <si>
    <t>Australia</t>
  </si>
  <si>
    <t>Hong Kong</t>
  </si>
  <si>
    <t>Mainland China</t>
  </si>
  <si>
    <t>Asia (excluding Hong Kong and Mainland China)</t>
  </si>
  <si>
    <t>United Kingdom</t>
  </si>
  <si>
    <t>Europe</t>
  </si>
  <si>
    <t>Canada</t>
  </si>
  <si>
    <t>United States of America</t>
  </si>
  <si>
    <t>New Zealand</t>
  </si>
  <si>
    <t>Other Regions</t>
  </si>
  <si>
    <t>Total</t>
  </si>
  <si>
    <t>AGN proportion of Tier 1 Suppliers is 486, Australia (478), Hong Kong (4), Asia (excl. Hong Kong and Mainland China)(2), United States of America (2).</t>
  </si>
  <si>
    <t>Table 2: Proportion of Spending on Local Suppliers</t>
  </si>
  <si>
    <r>
      <t>AGN</t>
    </r>
    <r>
      <rPr>
        <vertAlign val="superscript"/>
        <sz val="9"/>
        <color theme="1"/>
        <rFont val="Tahoma"/>
        <family val="2"/>
      </rPr>
      <t>1</t>
    </r>
  </si>
  <si>
    <t>Reporting at an AGIG level began in 2022 and in 2024 we begun reporting at an entity level. Historical split of data is not available.</t>
  </si>
  <si>
    <r>
      <rPr>
        <vertAlign val="superscript"/>
        <sz val="8"/>
        <color theme="1"/>
        <rFont val="Tahoma"/>
        <family val="2"/>
      </rPr>
      <t>1</t>
    </r>
    <r>
      <rPr>
        <sz val="8"/>
        <color theme="1"/>
        <rFont val="Tahoma"/>
        <family val="2"/>
      </rPr>
      <t xml:space="preserve"> Refer to Basis of Preparations for information on excluded suppliers.</t>
    </r>
  </si>
  <si>
    <t>8. GRI Index</t>
  </si>
  <si>
    <t>Table 1: Global Reporting Initiative Standards Index</t>
  </si>
  <si>
    <t xml:space="preserve">Universal Standards </t>
  </si>
  <si>
    <t>Disclosure Title</t>
  </si>
  <si>
    <t>Reference to Disclosure</t>
  </si>
  <si>
    <t>General Disclosures</t>
  </si>
  <si>
    <t>2-1</t>
  </si>
  <si>
    <t>Organisation Details</t>
  </si>
  <si>
    <t>a) Legal Name</t>
  </si>
  <si>
    <t>Australian Gas Infrastructure Group (Dampier Bunbury Pipeline, Multinet Gas Networks and Australian Gas Networks page 7-8)</t>
  </si>
  <si>
    <t>b) Nature of ownership and legal form</t>
  </si>
  <si>
    <t>c) Location of headquarters</t>
  </si>
  <si>
    <t>Level 6, 400 King William Street, Adelaide SA  5000</t>
  </si>
  <si>
    <t>d) Countries of operations</t>
  </si>
  <si>
    <t>2-2</t>
  </si>
  <si>
    <t>Entities Included in our Sustainability Reporting</t>
  </si>
  <si>
    <t/>
  </si>
  <si>
    <t>Location of headquarters</t>
  </si>
  <si>
    <t>2-3</t>
  </si>
  <si>
    <t>Reporting Details</t>
  </si>
  <si>
    <t>a) Reporting period and frequency</t>
  </si>
  <si>
    <t>2024, Annual, refer to the Governance section in the 2024 ESG Report</t>
  </si>
  <si>
    <t>b) Financial reporting period</t>
  </si>
  <si>
    <t>c) Publication date of report</t>
  </si>
  <si>
    <t>d) Contact point for questions</t>
  </si>
  <si>
    <t>sustainability@agig.com.au</t>
  </si>
  <si>
    <t>2-4</t>
  </si>
  <si>
    <t>Restatements of Information</t>
  </si>
  <si>
    <t>AGIG has not made any restatement in the reporting period</t>
  </si>
  <si>
    <t>2-5</t>
  </si>
  <si>
    <t xml:space="preserve">External Assurance </t>
  </si>
  <si>
    <t>2-6</t>
  </si>
  <si>
    <t>Activities and Workers</t>
  </si>
  <si>
    <t>a) Sectors we are active</t>
  </si>
  <si>
    <t>b) Describe AGIG's value chain</t>
  </si>
  <si>
    <t>Sustainable Procurement Statement (www.agig.com.au/publications)</t>
  </si>
  <si>
    <t>c) Report other relevant business relationships</t>
  </si>
  <si>
    <t>AGIG is the Manager of the Fortescue River Gas Pipeline Joint Venture with TEC Pilbara Pty Ltd</t>
  </si>
  <si>
    <t>d) Describe changes (to above) since last reporting period</t>
  </si>
  <si>
    <t>There have been no changes to data reported in our 2023 ESG report</t>
  </si>
  <si>
    <t>2-7</t>
  </si>
  <si>
    <t>Employees</t>
  </si>
  <si>
    <t>a) Total number of employees (by gender and region)</t>
  </si>
  <si>
    <t>Employee data is available in our data book</t>
  </si>
  <si>
    <t>b) Number of employees by, permanent, temporary, non-guaranteed hours/casual, full-time employees and part-time employees</t>
  </si>
  <si>
    <t>c) Methodology and assumptions used to compile the data</t>
  </si>
  <si>
    <r>
      <t xml:space="preserve">All employee types as at 31st December 2024 and is outlined in our 2024 ESG Data Book
</t>
    </r>
    <r>
      <rPr>
        <sz val="2"/>
        <rFont val="Tahoma"/>
        <family val="2"/>
      </rPr>
      <t xml:space="preserve">
</t>
    </r>
    <r>
      <rPr>
        <sz val="9"/>
        <rFont val="Tahoma"/>
        <family val="2"/>
      </rPr>
      <t>Total number of employees as at 31st December 2024</t>
    </r>
  </si>
  <si>
    <t>d) Report contextual information to understand data at a &amp; b</t>
  </si>
  <si>
    <t>Data provided is based on all employees as at 31st December 2024</t>
  </si>
  <si>
    <t>e) Describe significant fluctuations in the number of employees during the reporting period and between reporting periods</t>
  </si>
  <si>
    <t>There are no significant fluctuations in the number of employees during the reporting period or between reporting periods</t>
  </si>
  <si>
    <t>2-8</t>
  </si>
  <si>
    <t>Workers who are not Employees</t>
  </si>
  <si>
    <r>
      <t xml:space="preserve">AGIG has contractors and sub-contractors that perform work on our distribution and transmission pipelines that are not employees
</t>
    </r>
    <r>
      <rPr>
        <sz val="2"/>
        <rFont val="Tahoma"/>
        <family val="2"/>
      </rPr>
      <t xml:space="preserve">
</t>
    </r>
    <r>
      <rPr>
        <sz val="9"/>
        <rFont val="Tahoma"/>
        <family val="2"/>
      </rPr>
      <t>Sub-category disclosures for 2-8 are not applicable</t>
    </r>
  </si>
  <si>
    <t>Governance</t>
  </si>
  <si>
    <t>2-9</t>
  </si>
  <si>
    <t>Governance structure and composition</t>
  </si>
  <si>
    <t>a) Describe AGIG's governance structure, including committees of the highest governance body</t>
  </si>
  <si>
    <t>Refer to the 2024 ESG Report, Governance section</t>
  </si>
  <si>
    <t>b) List the committees of the highest governance today</t>
  </si>
  <si>
    <t>c) Describe the composition of the highest governance body and it's committees by:</t>
  </si>
  <si>
    <t xml:space="preserve">    i.  executive and non-executive members</t>
  </si>
  <si>
    <t>Metric being consider for future disclosure</t>
  </si>
  <si>
    <t xml:space="preserve">    ii. independence</t>
  </si>
  <si>
    <t xml:space="preserve">    iii. tenure of members on the governance body</t>
  </si>
  <si>
    <t xml:space="preserve">    iv. number of other significant positions and commitments held by each member, and the nature of the commitments;</t>
  </si>
  <si>
    <t xml:space="preserve">    v. gender;</t>
  </si>
  <si>
    <t xml:space="preserve">    vi.  under-represented social groups</t>
  </si>
  <si>
    <t xml:space="preserve">    vii.  competencies relevant to the impacts of the organisation;</t>
  </si>
  <si>
    <t xml:space="preserve">    viii. stakeholder representation</t>
  </si>
  <si>
    <t>2-10</t>
  </si>
  <si>
    <t>Nomination and Selection of the Highest Governance Body</t>
  </si>
  <si>
    <t>2-11</t>
  </si>
  <si>
    <t>Chair of the Highest Governance Body</t>
  </si>
  <si>
    <t>2-12</t>
  </si>
  <si>
    <t>Role of the Highest Governance Body in Overseeing the Management of Impacts</t>
  </si>
  <si>
    <t>AGIG's  ESG Committee assists the Board in fulfilling oversight responsibilities and duties relating to developing, approving and updating the purpose, strategy and policy goals in relation to sustainability.  Refer to the Governance section for further information</t>
  </si>
  <si>
    <t>2-13</t>
  </si>
  <si>
    <t>Delegation of Responsibility for Managing Impacts</t>
  </si>
  <si>
    <t>2-14</t>
  </si>
  <si>
    <t>Role of the Highest Governance Body in Sustainability Reporting</t>
  </si>
  <si>
    <t>2-15</t>
  </si>
  <si>
    <t>Conflicts of Interest</t>
  </si>
  <si>
    <t>2-16</t>
  </si>
  <si>
    <t>Communication of Critical Concerns</t>
  </si>
  <si>
    <t>2-17</t>
  </si>
  <si>
    <t>Collective Knowledge of the Highest Governance Body</t>
  </si>
  <si>
    <t>2-18</t>
  </si>
  <si>
    <t>Evaluation of the Performance of the Highest Governance Body</t>
  </si>
  <si>
    <t>2-19</t>
  </si>
  <si>
    <t>Remuneration Policies</t>
  </si>
  <si>
    <t>2-20</t>
  </si>
  <si>
    <t>Process to Determine Remuneration</t>
  </si>
  <si>
    <t>2-21</t>
  </si>
  <si>
    <t>Annual Total Compensation Ratio</t>
  </si>
  <si>
    <t>Strategy, Policies and Practices</t>
  </si>
  <si>
    <t>2-22</t>
  </si>
  <si>
    <t>Statement on Sustainable Development Strategy</t>
  </si>
  <si>
    <t>Refer to AGIG's Sustainability Report. 
AGIG website https://www.agig.com.au/publications</t>
  </si>
  <si>
    <t>2-23</t>
  </si>
  <si>
    <t>Policy Commitments</t>
  </si>
  <si>
    <t>2-24</t>
  </si>
  <si>
    <t>Embedding Policy Commitments</t>
  </si>
  <si>
    <t>2-25</t>
  </si>
  <si>
    <t>Processes to Remediate Negative Impacts</t>
  </si>
  <si>
    <t>2-26</t>
  </si>
  <si>
    <t>Mechanism for Seeking Advice and Raising Concerns</t>
  </si>
  <si>
    <t>2-27</t>
  </si>
  <si>
    <t>Compliance with Laws and Regulations</t>
  </si>
  <si>
    <t>Australian Gas Infrastructure Group commits to abiding by all applicable laws and regulations in the places we conduct our activities and operations
ESG Principles we subscribe to include those outlined in the vision, goals and principles of the UN Sustainable Development Goals, and the associations we are a member of, as listed in GRI 2-28. We also have a number of external legislative, regulatory and voluntary ESG frameworks we adhere to, as described on our website
AGIG has no significant instances of non-compliance with laws and regulations to report during this period</t>
  </si>
  <si>
    <t>2-28</t>
  </si>
  <si>
    <t>Membership Associations</t>
  </si>
  <si>
    <t>Australian Hydrogen Council
Australian Pipelines and Gas Association
Bioenergy Australia
Centre for New Energy Technologies
Clean Energy Council
Energy Networks Association (ENA)
Energy Charter - #bettertogether
Future Fuels Cooperative Research Centre
SA H2H Hydrogen Technology Cluster</t>
  </si>
  <si>
    <t>Stakeholder Engagement</t>
  </si>
  <si>
    <t>2-29</t>
  </si>
  <si>
    <t>Approach to Stakeholder Engagement</t>
  </si>
  <si>
    <r>
      <t xml:space="preserve">Stakeholder Engagement at AGIG
</t>
    </r>
    <r>
      <rPr>
        <sz val="9"/>
        <rFont val="Tahoma"/>
        <family val="2"/>
      </rPr>
      <t>2024 Community Impact Report (www.agig.com.au/publications)</t>
    </r>
  </si>
  <si>
    <t>2-30</t>
  </si>
  <si>
    <t>Collective Bargaining Agreements</t>
  </si>
  <si>
    <t>AGIG requires that employees' and contractor remuneration complies with statutory and regulatory requirements. AGIG has one Enterprise Agreement and employees covered by the Agreement (National Control Centre) have remuneration paid in accordance with the Agreement.</t>
  </si>
  <si>
    <t>Material Topics</t>
  </si>
  <si>
    <t>3-1</t>
  </si>
  <si>
    <t>Process to Determine Material Topics</t>
  </si>
  <si>
    <t>3-2</t>
  </si>
  <si>
    <t>List of Material Topics</t>
  </si>
  <si>
    <t>3-3</t>
  </si>
  <si>
    <t>Management of Material Topics</t>
  </si>
  <si>
    <t>Industry Specific Standards</t>
  </si>
  <si>
    <t>GRI 11: Oil and Gas Sector 2021</t>
  </si>
  <si>
    <t>11-1</t>
  </si>
  <si>
    <t>GHG Emissions</t>
  </si>
  <si>
    <t>Disclosure 3-3 Management of material topics</t>
  </si>
  <si>
    <t>We undertake a Materiality Assessment annually, which also inlcudes a review of our emissions. This is outlined in our 2024 ESG and Sustainability Reports</t>
  </si>
  <si>
    <t>11-1-1</t>
  </si>
  <si>
    <t>Describe actions taken to manage flaring and venting and the effectiveness of actions taken</t>
  </si>
  <si>
    <t>Partial disclosure - AGIG minimises the use of venting wherever possible by ensuring the lowest volume/pressure prior to venting. We also have our end of life valve replacement program that replaces older valves with no leak valves</t>
  </si>
  <si>
    <t>11-1-2</t>
  </si>
  <si>
    <t>Energy consumption within the organisation</t>
  </si>
  <si>
    <t>We do not report against GRI 11-1-2 as information is currently unavailable</t>
  </si>
  <si>
    <t>11-1-3</t>
  </si>
  <si>
    <t>Energy consumption outside of the organisation</t>
  </si>
  <si>
    <t>We do not report against GRI 11-1-3 as information is currently unavailable</t>
  </si>
  <si>
    <t>11.1.4</t>
  </si>
  <si>
    <t>Energy Intensity</t>
  </si>
  <si>
    <t>We do not report against GRI 11-1-4 as information is currently unavailable</t>
  </si>
  <si>
    <t>11-1-5</t>
  </si>
  <si>
    <t>Direct (Scope 1) GHG Emissions</t>
  </si>
  <si>
    <t>Refer to the data tables (Tab 2, Environmental) and the 2024 Sustainability Report</t>
  </si>
  <si>
    <t>11-1-6</t>
  </si>
  <si>
    <t>Energy Indirect (Scope 2) GHG Emissions</t>
  </si>
  <si>
    <t>11-1-7</t>
  </si>
  <si>
    <t>Other indirect (Scope 3) GHG Emissions</t>
  </si>
  <si>
    <t>11-1-8</t>
  </si>
  <si>
    <t>GHG Emissions intensity</t>
  </si>
  <si>
    <t>We do not report against GRI 11-1-8 as information is currently unavailable</t>
  </si>
  <si>
    <t>We have completed a Materiality Assessment in 2024, further information on this and future reporting can be found in our 2024 Sustainability Report</t>
  </si>
  <si>
    <t>11-2</t>
  </si>
  <si>
    <t>Climate Adaption, Resilience, and Transition</t>
  </si>
  <si>
    <t>11-2-1</t>
  </si>
  <si>
    <t>Management of material topics -
Describe policies, commitments, and actions of the organisation to prevent or mitigate the impacts of the transition to a low-carbon economy on workers and local communities
Report the level and function within the organisation that has been assigned responsibility for managing risks and opportunities due to climate change
Describe the board's oversight in managing risks and opportunities due to climate change
Report whether responsibility to manage climate change-related impacts is linked to performance assessments or incentive mechanisms, including the remuneration policies for highest governance body members and senior executives
Describe the climate change-related scenarios used to assess the resilience of the organisations strategy, including a 2c or lower scenario</t>
  </si>
  <si>
    <t>We undertake a Materiality Assessment annually, which also inlcudes a review of our climate resilience. This is outlined in our 2024 ESG and Sustainability Reports.
We have begun reporting on this topic. Refer to our 2024 Sustainability Report</t>
  </si>
  <si>
    <t>11-2-2</t>
  </si>
  <si>
    <t xml:space="preserve">Financial Implications and other risk and opportunities due to climate change-
Report the emissions potential for proven and probable reserves
Report the internal carbon-pricing and oil and gas pricing assumptions that have informed the identification of risks and opportunities due to climate change
Describe how climate change-related risks and opportunities affect or could affect the organisations operations or revenue, including:
 - development of currently proven and probable reserves
 - potential write-offs and early closure of existing assets
 - oil and gas production volumes for the current reporting period and projected volumes for the next five years
Report the percentage of capital expenditure (Capex) that is allocated to investments in:
 - prospection, exploration, and development of new reserves
 - energy from renewable sources (by type of source)
 - technologies to remove CO2 from the atmosphere and nature-based solutions to mitigate climate change
 - other research and development initiatives that  can address the organisations risks related to climate change
Report net mass of CO2 in metric tons captured and removed from the atmosphere (CO2 stored less than GHG emitted in the process)
</t>
  </si>
  <si>
    <t>We do not report against GRI11-2-2 as information is currently unavailable</t>
  </si>
  <si>
    <t>11-2-3</t>
  </si>
  <si>
    <t>Reduction of GHG emissions
Report how the goals and targets for GHG emissions are set, specify whether they are informed by scientific consensus, and list any authoritative intergovernmental instruments or mandatory legislation the goals and targets are aligned with
Report the Scopes (1, 2, 3) of GHG emissions, activities, and business relationships to which the goals and targets apply.
Report the baseline for the goals and targets and the timeline for achieving them.</t>
  </si>
  <si>
    <t>In 2024 we published our Sustainability Report, our emissions targets and progress is outlined within this document</t>
  </si>
  <si>
    <t>11-3</t>
  </si>
  <si>
    <t>Air emissions</t>
  </si>
  <si>
    <t>11-3-1</t>
  </si>
  <si>
    <t>Management of material topics</t>
  </si>
  <si>
    <t>11-3-2</t>
  </si>
  <si>
    <t>Disclosure of Nitrogen oxides (NOx), sulphur oxides (SOx), and other significant air emissions</t>
  </si>
  <si>
    <t>We do not report against GRI 11-3-2 as we do not have complete information available.  We plan to progress our disclosures in this area in the coming years</t>
  </si>
  <si>
    <t>11-3-3</t>
  </si>
  <si>
    <t>Assessment of the health and safety impacts of product and service categories
 - Describe actions taken to improve product quality to reduce air emissions</t>
  </si>
  <si>
    <t>We do not report against GRI 11-3-\32 as we do not have complete information available.  We plan to progress our disclosures in this area in the coming years</t>
  </si>
  <si>
    <t>11-4</t>
  </si>
  <si>
    <t>Biodiversity</t>
  </si>
  <si>
    <t>11-4-1</t>
  </si>
  <si>
    <t>Management of material topics
 - Describe policies and commitments to achieving no net loss or a net gain to biodiversity on operational sites; and whether these commitments apply to existing and future operations and to operations beyond areas of high biodiversity value
 - Report whether application of the mitigation hierarchy has informed actions to manage biodiversity-related impacts</t>
  </si>
  <si>
    <t xml:space="preserve">We do not currently report against GRI 11-4 however we have committed to reviewing our environmental footprint with a view of setting biodiversity targets by 2025  </t>
  </si>
  <si>
    <t>11-4-2</t>
  </si>
  <si>
    <t>Operational sies owned, leased, managed in, or adjacent to, protected areas and areas of high biodiversity value outside protected areas</t>
  </si>
  <si>
    <t>11-4-3</t>
  </si>
  <si>
    <t>Significant impacts of activities, products and services on biodiversity
 - Report significant impacts on biodiversity with reference to affected habitats and ecosystems</t>
  </si>
  <si>
    <t>11-4-4</t>
  </si>
  <si>
    <t>Habitats protected or restored
Describe how the application of the mitigation hierarchy, if applicable, has resulted in:
  - areas protected through avoidance measures or offset measures
  - areas restored through on-site restoration measures or offset measures</t>
  </si>
  <si>
    <t>11-4-5</t>
  </si>
  <si>
    <t>Red List species and national conservation list species with habitats in areas affected by operations</t>
  </si>
  <si>
    <t>11-5</t>
  </si>
  <si>
    <t>Waste</t>
  </si>
  <si>
    <t>11-5-1</t>
  </si>
  <si>
    <t>11-5-2</t>
  </si>
  <si>
    <t>Waste generation and significant waste-related impacts</t>
  </si>
  <si>
    <t>11-5-3</t>
  </si>
  <si>
    <t>Management of significant waste-related impacts</t>
  </si>
  <si>
    <t>11-5-4</t>
  </si>
  <si>
    <t>Waste generated
When reporting the composition of the waste generated, include a breakdown of the following waste streams, if applicable:
  -  Drilling waste (mud and cuttings)
  -  Scale and sludges
  - Tailings</t>
  </si>
  <si>
    <t>We completed our waste reporting project in 2024. Further information can be found in our 2024 ESG Report</t>
  </si>
  <si>
    <t>11-6</t>
  </si>
  <si>
    <t>Water and Effluents</t>
  </si>
  <si>
    <t>11-6-1</t>
  </si>
  <si>
    <t>We do not currently report against GRI 11-6 as the topic is not material and information is not available</t>
  </si>
  <si>
    <t>11-6-2</t>
  </si>
  <si>
    <t>Interactions with water as a shared resource</t>
  </si>
  <si>
    <t>11-6-3</t>
  </si>
  <si>
    <t>Management of water discharge-related impacts</t>
  </si>
  <si>
    <t>11-6-4</t>
  </si>
  <si>
    <t>Water withdrawal</t>
  </si>
  <si>
    <t>11-6-5</t>
  </si>
  <si>
    <t>Water discharge
 - Report volume in megalitres of produced water and process wastewater discharged
 - Report the concentration (mg/L) of hydrocarbons discharged in produced water and process wastewater</t>
  </si>
  <si>
    <t>11-6-6</t>
  </si>
  <si>
    <t>Water consumption</t>
  </si>
  <si>
    <t>11-7</t>
  </si>
  <si>
    <t>Closure and Rehabilitation</t>
  </si>
  <si>
    <t>11-7-1</t>
  </si>
  <si>
    <t>We do not currently report against GRI 11-7 as the topic is not material and information is not available</t>
  </si>
  <si>
    <t>11-7-2</t>
  </si>
  <si>
    <t>Minimum notice periods regarding operational changes
 - Describe approach to engaging workers in advance of significant operational changes</t>
  </si>
  <si>
    <t>11-7-3</t>
  </si>
  <si>
    <t>Programs for upgrading employee skills and transition assistance programs</t>
  </si>
  <si>
    <t>11-7-4</t>
  </si>
  <si>
    <t>Additional sector disclosures
 - have closure and rehabilitation plans in place
 - have been closed
 - are in the process of being closed</t>
  </si>
  <si>
    <t>11-7-5</t>
  </si>
  <si>
    <t>List the decommissioned structures left in place and describe the rationale for leaving them in place</t>
  </si>
  <si>
    <t>11-7-6</t>
  </si>
  <si>
    <t>Report the total monetary value of financial provisions for closure and rehabilitation made by the organisation, including post-closure monitoring and aftercare for operational sites</t>
  </si>
  <si>
    <t>11-8</t>
  </si>
  <si>
    <t>Reporting on Asset Integrity and Critical Incident Management</t>
  </si>
  <si>
    <t>11-8-1</t>
  </si>
  <si>
    <t>We undertake a Materiality Assessment annually, which considers the broad risks and opportunities at a business level. This is outlined in our 2024 ESG and Sustainability Reports</t>
  </si>
  <si>
    <t>11-8-2</t>
  </si>
  <si>
    <t>Significant spills</t>
  </si>
  <si>
    <t>We do not report against GRI 11-8-2</t>
  </si>
  <si>
    <t>11-8-3</t>
  </si>
  <si>
    <t>Report the total number of Tier 1 and 2 process safety events, and a breakdown of this total by business activity</t>
  </si>
  <si>
    <t>Refer to the Data Tables (Tab 5, Safety)</t>
  </si>
  <si>
    <t>11-8-4</t>
  </si>
  <si>
    <t>The following additional sector disclosures are for organisations with oil sands mining operations</t>
  </si>
  <si>
    <t>We do not report against GRI 11-8-4 as this is not applicable to our business</t>
  </si>
  <si>
    <t>11-9</t>
  </si>
  <si>
    <t>Occupational Health and Safety</t>
  </si>
  <si>
    <t>11-9-1</t>
  </si>
  <si>
    <t>11-9-2</t>
  </si>
  <si>
    <t>Occupational health and safety management system</t>
  </si>
  <si>
    <t>AGIG has an OHS Management System in place that covers the following elements: 
 - OHS risk and hazard assessments to identify what could cause harm in the workplace
 - Prioritisation and integration of action plans with quantified targets to address those risks
 - Integration of actions to prepare for and respond to emergency situations
 - Evaluation of progress in reducing/preventing health issues/risks against targets
 - Procedures to investigate work-related injuries, ill health, diseases and incidents
 - OHS training provided to employees and/or other relevant parties to raise awareness and reduce operational health and safety incidents
Refer to AGIG's website for our Health and Safety Policy
OHS is an Australian legal requirement</t>
  </si>
  <si>
    <t>11-9-3</t>
  </si>
  <si>
    <t>Hazard identification, risk assessment, and incident investigation</t>
  </si>
  <si>
    <t>We plan to progress our disclosures in this area in future years</t>
  </si>
  <si>
    <t>11-9-4</t>
  </si>
  <si>
    <t>Occupational health services</t>
  </si>
  <si>
    <t>Refer to 11-9-2</t>
  </si>
  <si>
    <t>11-9-5</t>
  </si>
  <si>
    <t>Worker participation, consultation, and communication on occupational health and safety</t>
  </si>
  <si>
    <t>Refer to Data Tables (Tab 5, Safety) and (Tab 9, Key Corporate Policies and Plans)</t>
  </si>
  <si>
    <t>11-9-6</t>
  </si>
  <si>
    <t>Worker training on occupational health and safety</t>
  </si>
  <si>
    <t>Compliance with AGIG's Zero Harm principles is a mandatory requirement for all employees and contractors
AGIG's Zero Harm Principles can be found here https://www.agig.com.au/</t>
  </si>
  <si>
    <t>11-9-7</t>
  </si>
  <si>
    <t>Promotion of worker health</t>
  </si>
  <si>
    <t>AGIG's Health and Wellbeing program offers all employees access to our Employee Assistance Program, Flu Vaccinations, monthly events (via our Health and Wellbeing Calendar) to participate in events supporting wellbeing and inclusion) and health and skin checks</t>
  </si>
  <si>
    <t>11-9-8</t>
  </si>
  <si>
    <t>Prevention and mitigation of occupational health and safety impacts directly linked by business relationships</t>
  </si>
  <si>
    <t>HSE plans are developed, documented and integrated into the overall AGIG business planning process
HSE plan details the HSE Vision, Objectives, Key Performance Indicators (KPIs), resources required and timeframes to drive continuous improvement initiatives
A variety of inputs are considered during HSE planning including: Executive directives, key stakeholder input, risk framework, incidents, legal requirements, HSE management system and beyond compliance opportunities</t>
  </si>
  <si>
    <t>11-9-9</t>
  </si>
  <si>
    <t>Workers covered by an occupational health and safety management system</t>
  </si>
  <si>
    <t>11-9-10</t>
  </si>
  <si>
    <t>Work-related injuries</t>
  </si>
  <si>
    <t>Refer to Data Tables (Tab 5, Safety)</t>
  </si>
  <si>
    <t>11-9-11</t>
  </si>
  <si>
    <t>Work-related ill health</t>
  </si>
  <si>
    <t>11-10</t>
  </si>
  <si>
    <t>Employment Practices</t>
  </si>
  <si>
    <t>11-10-1</t>
  </si>
  <si>
    <t>11-10-2</t>
  </si>
  <si>
    <t>New employee hires and employee turnover</t>
  </si>
  <si>
    <t>Refer to Data Tables (Tab 4, Employment)</t>
  </si>
  <si>
    <t>11-10-3</t>
  </si>
  <si>
    <t>Benefits provided to full-time employees that are not provided to temporary or part-time employees</t>
  </si>
  <si>
    <t>Refer to Tab 4, Employment and Tab 8, Key Corporate Policies and Plans</t>
  </si>
  <si>
    <t>11-10-4</t>
  </si>
  <si>
    <t>Parental Leave</t>
  </si>
  <si>
    <t>11-10-5</t>
  </si>
  <si>
    <t xml:space="preserve">Minimum notice periods regarding operational changes </t>
  </si>
  <si>
    <t>AGIG complies with Australian Law in relation to minimum notice period required to employees regarding operational changes</t>
  </si>
  <si>
    <t>11-10-6</t>
  </si>
  <si>
    <t>Average hours of training per year per employee</t>
  </si>
  <si>
    <t>Refer to Tab 4, Employment</t>
  </si>
  <si>
    <t>11-10-7</t>
  </si>
  <si>
    <t>AGIG offers a number of programs for Career development and recognition via our Employee Benefits program, including professional development, study leave and education assistance policy.  At this stage we do not offer any transition assistance programs, this is an area we are considering for future reporting periods</t>
  </si>
  <si>
    <t>11-10-8</t>
  </si>
  <si>
    <t>New suppliers that were screened using social criteria</t>
  </si>
  <si>
    <t>We do not report against GRI 11-10-8 as information is currently unavailable, however we plan to progress our disclosures in this area in coming years.</t>
  </si>
  <si>
    <t>11-10-9</t>
  </si>
  <si>
    <t>Negative social impacts in the supply chain and actions taken</t>
  </si>
  <si>
    <t>We do not report against GRI 11-10-9 as information is currently unavailable, however we plan to progress our disclosures in this area in coming years.</t>
  </si>
  <si>
    <t>11-11</t>
  </si>
  <si>
    <t>Non-discrimination and Equal Opportunity</t>
  </si>
  <si>
    <t>11-11-1</t>
  </si>
  <si>
    <t>We undertake a Materiality Assessment annually, which considers the broad risks and opportunities at a business level. This is outlined in our 2024 ESG and Sustainability Reports.</t>
  </si>
  <si>
    <t>11-11-2</t>
  </si>
  <si>
    <t>Proportion of senior management hired from the local community</t>
  </si>
  <si>
    <t>We do not report against GRI 11-11-2 as information is currently unavailable, however we plan to progress our disclosures in this area in coming years</t>
  </si>
  <si>
    <t>11-11-3</t>
  </si>
  <si>
    <t>Refer to GRI 11-10-4</t>
  </si>
  <si>
    <t>11-11-4</t>
  </si>
  <si>
    <t>Refer to GRI 11-10-6</t>
  </si>
  <si>
    <t>11-11-5</t>
  </si>
  <si>
    <t>Diversity of governance bodies and employees</t>
  </si>
  <si>
    <t>We do not report against GRI 11-11-5 as information is currently unavailable, however we plan to progress our disclosures in this area in coming years</t>
  </si>
  <si>
    <t>11-11-6</t>
  </si>
  <si>
    <t>Ratio of basic salary and remuneration</t>
  </si>
  <si>
    <t>Refer to the Social Section</t>
  </si>
  <si>
    <t>11-11-7</t>
  </si>
  <si>
    <t>Incidents of discrimination and corrective actions taken</t>
  </si>
  <si>
    <t>We do not report against GRI 11-11-7 as information is currently unavailable, however we plan to progress our disclosures in this area in coming years</t>
  </si>
  <si>
    <t>11-12</t>
  </si>
  <si>
    <t>Forced Labor and Modern Slavery</t>
  </si>
  <si>
    <t>11-12-1</t>
  </si>
  <si>
    <t>11-12-2</t>
  </si>
  <si>
    <t>Operations and suppliers at significant risk for incidents of forced or compulsory labor</t>
  </si>
  <si>
    <t>Refer to AGIG's Modern Slavery Statement (provide link to our Website)</t>
  </si>
  <si>
    <t>11-12-3</t>
  </si>
  <si>
    <t>We do not report against GRI 11-12-3 as information is currently unavailable</t>
  </si>
  <si>
    <t>11-13</t>
  </si>
  <si>
    <t>Reporting on Freedom of Association and Collective Bargaining</t>
  </si>
  <si>
    <t>11-13-1</t>
  </si>
  <si>
    <t>11-13-2</t>
  </si>
  <si>
    <t>Operations and suppliers in which the right to freedom of association and collective bargaining may be at risk</t>
  </si>
  <si>
    <t>We do not report against GRI 11-13-2 as information is currently unavailable</t>
  </si>
  <si>
    <t>11-14</t>
  </si>
  <si>
    <t>Economic Impacts</t>
  </si>
  <si>
    <t>11-14-1</t>
  </si>
  <si>
    <t>11-14-2</t>
  </si>
  <si>
    <t>Direct economic value generated and distributed</t>
  </si>
  <si>
    <t>11-14-3</t>
  </si>
  <si>
    <t>11-14-4</t>
  </si>
  <si>
    <t>Infrastructure investments and services supported</t>
  </si>
  <si>
    <t>11-14-5</t>
  </si>
  <si>
    <t>Significant indirect economic impacts</t>
  </si>
  <si>
    <t>11-14-6</t>
  </si>
  <si>
    <t>Proportion of spending on local suppliers</t>
  </si>
  <si>
    <t>Refer to Tab 7, Supply Chain</t>
  </si>
  <si>
    <t>11-15</t>
  </si>
  <si>
    <t>Local Communities</t>
  </si>
  <si>
    <t>11-15-1</t>
  </si>
  <si>
    <t>Management of material topics
Additional sector recommendations: 
 - Describe the approach to identifying stakeholders within local communities and to engage with them
 - List the vulnerable groups that the organisation has identified within the local communities
 - List any collective or individual rights that the organisation has identified that are of particular concern for local communities
 - Describe the approach to engaging with vulnerable groups, including
   -  how it seeks to ensure meaningful engagement
    - how it seeks to ensure safe and equitable gender participation</t>
  </si>
  <si>
    <t>Refer to our ESG Reporting Suite for further information, including our PSP Program with customers experiencing vulnerability, The Energy Charter and our Community Impact Report</t>
  </si>
  <si>
    <t>11-15-2</t>
  </si>
  <si>
    <t>Operations with local community engagement, impact assessments, and development programs</t>
  </si>
  <si>
    <t>11-15-3</t>
  </si>
  <si>
    <t>Operations with significant actual and potential negative impacts on local communities</t>
  </si>
  <si>
    <t>We do not report against GRI 11-15-3 as information is currently unavailable</t>
  </si>
  <si>
    <t>11-15-4</t>
  </si>
  <si>
    <t>Additional sector disclosures:
Report the number and type of grievances from local communities identified, including:
  - percentage of grievances that were addressed and resolved
  - percentage of grievances that were resolved through remediation</t>
  </si>
  <si>
    <t>We do not report against GRI 11-15-4 as information is currently unavailable</t>
  </si>
  <si>
    <t>11-16</t>
  </si>
  <si>
    <t>Land and Resource Rights</t>
  </si>
  <si>
    <t>11-16-1</t>
  </si>
  <si>
    <t>Management of material topics
Additional sector recommendations
  - Describe the approach to engaging with affected vulnerable groups, including:
    - how the organisation seeks to ensure engagement is meaningful
    -  how the organisation seeks to ensure safe and equitable gender participation</t>
  </si>
  <si>
    <t>We do not report against GRI 11-16-1 as information is currently unavailable</t>
  </si>
  <si>
    <t>11-16-2</t>
  </si>
  <si>
    <t>Additional sector disclosures:
List the locations of operations that caused or contributed to involuntary resettlement or where such resettlement is ongoing
For each location, describe how peoples' livelihoods and human rights were affected and restored</t>
  </si>
  <si>
    <t>We do not report against GRI 11-16-2 as information is currently unavailable</t>
  </si>
  <si>
    <t>11-17</t>
  </si>
  <si>
    <t>Rights of Indigenous Peoples</t>
  </si>
  <si>
    <t>11-17-1</t>
  </si>
  <si>
    <t>Management of material topics
Additional sector recommendations
 - Describe the community development programmes that are intended to enhance positive impacts for indigenous peoples, including the approach to providing employment, procurement, and training opportunities
 - Describe the approach of engaging with indigenous peoples, including:
    -  how the organisation seeks to ensure engagement is meaningful
    -  how the organisation seeks to ensure indigenous women can participate safely and equitably</t>
  </si>
  <si>
    <t>AGIG has a "Reflect" Reconciliation Action Plan in place. In 2024, we completed all targets on our reflect RAP and we plan to progress to our "Innovate" RAP by end-2025
Refer to our ESG and Community Impact Reports for additional information</t>
  </si>
  <si>
    <t>11-17-2</t>
  </si>
  <si>
    <t>Incidents of violations involving the rights of indigenous peoples
Additional sector recommendations
 - Describe the identified incidents of violations involving the rights of indigenous peoples</t>
  </si>
  <si>
    <t>11-17-3</t>
  </si>
  <si>
    <t>List the locations of operations where indigenous peoples are present or affected by activities of the organisation</t>
  </si>
  <si>
    <t>Our 2024 Sustainability Report provides information on activies with indigenous groups</t>
  </si>
  <si>
    <t>Report if the organisation has been involved in a process of seeking free, prior and informed consent (FPIC) from indigenous peoples for any of the organisation's activities, including, in each case:
  - whether the process has been mutually accepted by the organisation and the affected indigenous peoples:
  - whether an agreement has been reached, and if so, if the agreement is publicly available</t>
  </si>
  <si>
    <t>11-18</t>
  </si>
  <si>
    <t>Conflict and Security</t>
  </si>
  <si>
    <t>11-18-1</t>
  </si>
  <si>
    <t>Management of material topics
Additional sector recommendations
 - List the locations of operations in areas of conflict
  - Describe the approach to ensuring respect for human rights by public and private security providers</t>
  </si>
  <si>
    <t>We do not report against GRI 11-18-1 as information is currently unavailable</t>
  </si>
  <si>
    <t>11-18-2</t>
  </si>
  <si>
    <t>Security personnel trained in human rights policies or procedures</t>
  </si>
  <si>
    <t>11-19</t>
  </si>
  <si>
    <t>Anti-competitive Behaviour</t>
  </si>
  <si>
    <t>11-19-1</t>
  </si>
  <si>
    <t xml:space="preserve">Management of material topics  </t>
  </si>
  <si>
    <t>We do not report against GRI 11-19-1 and 11-19-2 as information is currently unavailable</t>
  </si>
  <si>
    <t>11-19-2</t>
  </si>
  <si>
    <t>Legal actions for anti-competitive behaviour, anti-trust, and monopoly practices</t>
  </si>
  <si>
    <t>11-20</t>
  </si>
  <si>
    <t>Anti-corruption</t>
  </si>
  <si>
    <t>11-20-1</t>
  </si>
  <si>
    <t>Management of material topics  
Additional sector recommendations
  -  Describe how potential impacts of corruption or risks of corruption are managed in the organisation's supply chain
  -  Describe the whistleblowing and other mechanisms in place for individuals to raise concerns about corruption.</t>
  </si>
  <si>
    <t>Refer to our 2024 ESG Report, Governance section</t>
  </si>
  <si>
    <t>11-20-2</t>
  </si>
  <si>
    <t>Operations assessed for risks related to corruption</t>
  </si>
  <si>
    <t>Partial disclosure -
For the Executive Management Team and Senior Management Team, Procurement and Finance Teams Anti-corruption Training  is mandatory 
Training is refreshed every two years.  We plan to progress our disclosures in this area in the coming years</t>
  </si>
  <si>
    <t>11-20-3</t>
  </si>
  <si>
    <t>Communication and training about anti-corruption policies and procedures</t>
  </si>
  <si>
    <t>11-20-4</t>
  </si>
  <si>
    <t>Confirmed incidents of corruption and actions taken</t>
  </si>
  <si>
    <t>Refer to Data Tables (Tab 3, Governance)</t>
  </si>
  <si>
    <t>11-20-5</t>
  </si>
  <si>
    <t>Additional sector disclosures:
Describe the approach to contract transparency, including:
  -  whether contracts and licenses are made publicly and, if so, where they are published
  - if contracts or licenses are not publicly available, the reason for this and actions taken to make them public in the future</t>
  </si>
  <si>
    <t>We do not report against GRI 11-20-5 as information is currently unavailable</t>
  </si>
  <si>
    <t>11-21</t>
  </si>
  <si>
    <t>Payments to Governments</t>
  </si>
  <si>
    <t>11-21-1</t>
  </si>
  <si>
    <t>We do not report against GRI 11-21-1 to GRI 11-21-18 as information is currently unavailable, however we plan to progress our disclosures in this area in coming years</t>
  </si>
  <si>
    <t>11-21-2</t>
  </si>
  <si>
    <t>11-21-3</t>
  </si>
  <si>
    <t>Financial assistance received from government</t>
  </si>
  <si>
    <t>11-21-4</t>
  </si>
  <si>
    <t>Approach to tax</t>
  </si>
  <si>
    <t>11-21-5</t>
  </si>
  <si>
    <t>Tax governance, control, and risk management</t>
  </si>
  <si>
    <t>11-21-6</t>
  </si>
  <si>
    <t>Stakeholder engagement and management of concerns related to tax</t>
  </si>
  <si>
    <t>11-21-7</t>
  </si>
  <si>
    <t>Country-by-country reporting</t>
  </si>
  <si>
    <t>11-21-8</t>
  </si>
  <si>
    <t>Additional sector disclosures (not relevant to AGIG)</t>
  </si>
  <si>
    <t>11-22</t>
  </si>
  <si>
    <t>Reporting on Public Policy</t>
  </si>
  <si>
    <t>11-22-1</t>
  </si>
  <si>
    <t>Management of material topics  
Additional sector recommendations
  -  Describe the organisation's stance on significant issues that are the focus of its participation in public policy development and lobbying; and any differences between these positions and its stated policies, goals, or other public positions
  - Report whether the organisation is a member of, or contributes to, any representative associations or committees that participate in public policy development and lobbying, including:
  - the nature of this contribution
  -  any differences between the organisation's stated policies, goals, or other public positions on significant issues related to climate change, and the positions of the representative associations or committees</t>
  </si>
  <si>
    <t>We do not report against GRI 11-22-1 and GRI 11-22-2 as information is currently unavailable</t>
  </si>
  <si>
    <t>11-22-2</t>
  </si>
  <si>
    <t>Political contributions</t>
  </si>
  <si>
    <t>Table 1: Description of Key Corporate Policies and Plans</t>
  </si>
  <si>
    <t>Description</t>
  </si>
  <si>
    <r>
      <t>AGIG Zero Harm Principles </t>
    </r>
    <r>
      <rPr>
        <sz val="9"/>
        <rFont val="Tahoma"/>
        <family val="2"/>
      </rPr>
      <t> </t>
    </r>
  </si>
  <si>
    <t>The Zero Harm Principles outline targets and hazards that present an inherent risk of fatality. Each Principle is supported by a Standard that outlines the minimum mandatory requirements for controlling the fatal risks. The Zero Harm Principles are available on the AGIG website.  </t>
  </si>
  <si>
    <r>
      <t>Business Continuity Policy </t>
    </r>
    <r>
      <rPr>
        <sz val="9"/>
        <rFont val="Tahoma"/>
        <family val="2"/>
      </rPr>
      <t> </t>
    </r>
  </si>
  <si>
    <t>The Business Continuity policy has been developed to support the business by minimising the effect of an interruption to the business. Business continuity deals specifically with business disruption risks.  </t>
  </si>
  <si>
    <r>
      <t>Code of Conduct Policy </t>
    </r>
    <r>
      <rPr>
        <sz val="9"/>
        <rFont val="Tahoma"/>
        <family val="2"/>
      </rPr>
      <t> </t>
    </r>
  </si>
  <si>
    <t>This Policy aims to promote and strengthen the reputation of AGIG by establishing a standard of performance, behaviour, professionalism and integrity for its Employees, contractors and subcontractors with respect to their conduct. The Policy outlines AGIG’s commitment to conducting business in an honest, ethical and accountable manner.  </t>
  </si>
  <si>
    <r>
      <t>Cyber Incident and Security Management Policy </t>
    </r>
    <r>
      <rPr>
        <sz val="9"/>
        <rFont val="Tahoma"/>
        <family val="2"/>
      </rPr>
      <t> </t>
    </r>
  </si>
  <si>
    <t>This Policy outlines AGIG’s management in relation to Cyber Incident Management, control for the AGIG Information Technology (IT) environments and the minimisation of IT risks and security incidents.  </t>
  </si>
  <si>
    <r>
      <rPr>
        <b/>
        <sz val="9"/>
        <color rgb="FF000000"/>
        <rFont val="Tahoma"/>
        <family val="2"/>
      </rPr>
      <t>Diversity, Equity and Inclusion Policy </t>
    </r>
    <r>
      <rPr>
        <sz val="9"/>
        <color rgb="FF000000"/>
        <rFont val="Tahoma"/>
        <family val="2"/>
      </rPr>
      <t> </t>
    </r>
  </si>
  <si>
    <t>This Policy outlines AGIG’s commitment to a workplace that promotes and recognises the diversity of its employees and the broader community by applying the principles of equity, fairness and transparency.  </t>
  </si>
  <si>
    <r>
      <t>Diversity, Equity and Inclusion Engagement Plan (2024-2026)</t>
    </r>
    <r>
      <rPr>
        <sz val="9"/>
        <rFont val="Tahoma"/>
        <family val="2"/>
      </rPr>
      <t> </t>
    </r>
  </si>
  <si>
    <t>The Plan outlines AGIG’s commitment to our priority initiatives and ensures we facilitate a culturally safe, respectful and inclusive place to work. </t>
  </si>
  <si>
    <r>
      <t>Education Assistance Policy </t>
    </r>
    <r>
      <rPr>
        <sz val="9"/>
        <rFont val="Tahoma"/>
        <family val="2"/>
      </rPr>
      <t> </t>
    </r>
  </si>
  <si>
    <t>AGIG’s people-capability is key to delivering our Vision and Strategy. This Policy outlines AGIG’s commitment to building progressive organisational capability by supporting personal learning and career development.  </t>
  </si>
  <si>
    <r>
      <t>Environment Policy </t>
    </r>
    <r>
      <rPr>
        <sz val="9"/>
        <rFont val="Tahoma"/>
        <family val="2"/>
      </rPr>
      <t> </t>
    </r>
  </si>
  <si>
    <t>Environmental stewardship is critical to the success and sustainability of our business and also a key focus of our ESG program. This Policy outlines our commitment to being environmentally responsible and minimising the impact of our business on the environment. This Policy is available on the AGIG website.  </t>
  </si>
  <si>
    <r>
      <t>Equal Employment Opportunity (EEO) Policy </t>
    </r>
    <r>
      <rPr>
        <sz val="9"/>
        <rFont val="Tahoma"/>
        <family val="2"/>
      </rPr>
      <t> </t>
    </r>
  </si>
  <si>
    <t>AGIG’s commitment to EEO reflects our responsibility in promoting equality and inclusion and diversity in our workplace. This Policy outlines AGIG’s application and promotion of fair treatment and EEO for all persons involved in AGIG business.  </t>
  </si>
  <si>
    <r>
      <t>Fitness for Work Policy </t>
    </r>
    <r>
      <rPr>
        <sz val="9"/>
        <rFont val="Tahoma"/>
        <family val="2"/>
      </rPr>
      <t> </t>
    </r>
  </si>
  <si>
    <t>AGIG believes that we are all individually accountable and empowered to ensure our actions protect ourselves, fellow workers and the public. This Policy outlines clear expectations for fitness to work and access to various programs to assist employees to maintain their physical and mental fitness for work. This Policy is available on the AGIG website. </t>
  </si>
  <si>
    <r>
      <t>Flexible Work Policy </t>
    </r>
    <r>
      <rPr>
        <sz val="9"/>
        <rFont val="Tahoma"/>
        <family val="2"/>
      </rPr>
      <t> </t>
    </r>
  </si>
  <si>
    <t>Flexibility in where, when and how work is completed is valued by our people and contributes to a diverse and inclusive work environment. This Policy outlines the various flexible work arrangements available at AGIG.  </t>
  </si>
  <si>
    <r>
      <t>Fraud, Corruption, Misconduct Prevention and Whistleblowing Policy </t>
    </r>
    <r>
      <rPr>
        <sz val="9"/>
        <rFont val="Tahoma"/>
        <family val="2"/>
      </rPr>
      <t> </t>
    </r>
  </si>
  <si>
    <t>AGIG is committed to the highest standard of conduct and ethical behaviour. This Policy encourages the disclosure of any improper conduct, outlines the reporting process and whistle-blower protections.  </t>
  </si>
  <si>
    <r>
      <t>Health and Safety Policy </t>
    </r>
    <r>
      <rPr>
        <sz val="9"/>
        <rFont val="Tahoma"/>
        <family val="2"/>
      </rPr>
      <t> </t>
    </r>
  </si>
  <si>
    <t>AGIG believes that all incidents are preventable and is continually striving to achieve Zero Harm. This Policy outlines AGIG’s approach to creating a culture and environment where every employee is personally committed to managing health and safety. This Policy is available on the AGIG website.  </t>
  </si>
  <si>
    <r>
      <t>Incident, Emergency and Crisis Management Plans </t>
    </r>
    <r>
      <rPr>
        <sz val="9"/>
        <rFont val="Tahoma"/>
        <family val="2"/>
      </rPr>
      <t> </t>
    </r>
  </si>
  <si>
    <t>The Incident, Emergency and Crisis Management Plans have been developed to ensure that AGIG can respond effectively to crisis and emergency situations impacting any part of our business.  </t>
  </si>
  <si>
    <r>
      <t>Just Culture Policy and Protocol </t>
    </r>
    <r>
      <rPr>
        <sz val="9"/>
        <rFont val="Tahoma"/>
        <family val="2"/>
      </rPr>
      <t> </t>
    </r>
  </si>
  <si>
    <t>AGIG places strong emphasis and importance on fostering an open and transparent reporting culture. This Policy ensures that an incident concerning an allegation of safety misconduct is evaluated using a fair and consistent approach.  </t>
  </si>
  <si>
    <r>
      <t>Modern Slavery Statement</t>
    </r>
    <r>
      <rPr>
        <sz val="9"/>
        <rFont val="Tahoma"/>
        <family val="2"/>
      </rPr>
      <t> </t>
    </r>
  </si>
  <si>
    <t>AGIG’s Modern Slavery Statement is published calendar year and provides an overview of how we address modern slavery risk in our business, operations, workforce and supply chains. </t>
  </si>
  <si>
    <r>
      <t>Privacy Policy </t>
    </r>
    <r>
      <rPr>
        <sz val="9"/>
        <rFont val="Tahoma"/>
        <family val="2"/>
      </rPr>
      <t> </t>
    </r>
  </si>
  <si>
    <t>AGIG is committed to upholding good corporate governance practices, including promoting a strong compliance culture. This Policy sets out how AGIG will collect, store and use personal information and our commitment to protecting the information we collect.  </t>
  </si>
  <si>
    <r>
      <t>Reconciliation Action Plan (RAP) (Reflect Stage)</t>
    </r>
    <r>
      <rPr>
        <sz val="9"/>
        <rFont val="Tahoma"/>
        <family val="2"/>
      </rPr>
      <t> </t>
    </r>
  </si>
  <si>
    <t>AGIG is committed to participating in reconciliation and “Closing the Gap” initiatives and making a practical difference with guidance from our First Nations partners. AGIG’s inaugural “Reflect” RAP was launched in September 2023 and the next stage "Innovate" RAP will be launched in 2025. </t>
  </si>
  <si>
    <r>
      <t>Risk Management Policy </t>
    </r>
    <r>
      <rPr>
        <sz val="9"/>
        <rFont val="Tahoma"/>
        <family val="2"/>
      </rPr>
      <t> </t>
    </r>
  </si>
  <si>
    <t>The Risk Management policy outlines AGIG’s approach to the management of risk as part of its Corporate Governance program.  </t>
  </si>
  <si>
    <r>
      <t>Respectful Workplace Policy </t>
    </r>
    <r>
      <rPr>
        <sz val="9"/>
        <rFont val="Tahoma"/>
        <family val="2"/>
      </rPr>
      <t> </t>
    </r>
  </si>
  <si>
    <t>AGIG’s commitment to ensuring a Respectful Workplace is key to being A Good Employer. It is AGIG’s responsibility to create an environment where AGIG employees are acknowledged as the core contributors to achieving our Vision of being the leading gas infrastructure business in Australia and where everyone is respectfully welcome at work.  </t>
  </si>
  <si>
    <r>
      <t>Supplier Code of Conduct </t>
    </r>
    <r>
      <rPr>
        <sz val="9"/>
        <rFont val="Tahoma"/>
        <family val="2"/>
      </rPr>
      <t> </t>
    </r>
  </si>
  <si>
    <t>AGIG’s Supplier Code of Conduct policy identifies the requirements as referenced in the Business Ethics section of the Procurement Statement and applies to all Procurement activities. This Code of Conduct is available on the AGIG website.  </t>
  </si>
  <si>
    <r>
      <t>Sustainable Procurement Standard</t>
    </r>
    <r>
      <rPr>
        <sz val="9"/>
        <rFont val="Tahoma"/>
        <family val="2"/>
      </rPr>
      <t> </t>
    </r>
  </si>
  <si>
    <t>Reflects AGIG’s Code of Conduct and outlines our approach to matters of corporate responsibility. This Standard is provided to AGIG’s suppliers to inform them of expectations and is available on the AGIG website.  </t>
  </si>
  <si>
    <r>
      <t>Workplace Grievance Policy </t>
    </r>
    <r>
      <rPr>
        <sz val="9"/>
        <rFont val="Tahoma"/>
        <family val="2"/>
      </rPr>
      <t> </t>
    </r>
  </si>
  <si>
    <t>AGIG is committed to providing a workplace in which employees can engage, consult and cooperate in a manner which encourages respectful, professional and legislatively compliant employee relations. This Policy outlines how workplace grievances are managed. </t>
  </si>
  <si>
    <t>Basis of Preparation: DBP</t>
  </si>
  <si>
    <t>Reporting period: 1 January to 31 December 2024</t>
  </si>
  <si>
    <r>
      <rPr>
        <b/>
        <vertAlign val="superscript"/>
        <sz val="9"/>
        <color rgb="FF00B0F0"/>
        <rFont val="Tahoma"/>
        <family val="2"/>
      </rPr>
      <t>*</t>
    </r>
    <r>
      <rPr>
        <b/>
        <sz val="9"/>
        <color rgb="FF00B0F0"/>
        <rFont val="Tahoma"/>
        <family val="2"/>
      </rPr>
      <t xml:space="preserve"> Metrics not assured in 2024</t>
    </r>
  </si>
  <si>
    <t>Organisational boundary: DBP and its controlled entities for the reporting period, unless otherwise specified</t>
  </si>
  <si>
    <t>Operational</t>
  </si>
  <si>
    <t>Key Definitions</t>
  </si>
  <si>
    <r>
      <rPr>
        <b/>
        <sz val="9"/>
        <rFont val="Tahoma"/>
        <family val="2"/>
      </rPr>
      <t>Gas Delivered:</t>
    </r>
    <r>
      <rPr>
        <sz val="9"/>
        <color theme="1"/>
        <rFont val="Tahoma"/>
        <family val="2"/>
      </rPr>
      <t xml:space="preserve"> Gas delivered (TJ), sourced from the meters measuring gas delivered for each pipeline as this represents the physical gas transported to end use. Pipelines in scope for this metric are the Dampier Bunbury Natural Gas Pipeline (DBNGP) and Pluto North-West Interconnector (PNI). </t>
    </r>
  </si>
  <si>
    <r>
      <rPr>
        <b/>
        <sz val="9"/>
        <rFont val="Tahoma"/>
        <family val="2"/>
      </rPr>
      <t>Gas Storage:</t>
    </r>
    <r>
      <rPr>
        <sz val="9"/>
        <rFont val="Tahoma"/>
        <family val="2"/>
      </rPr>
      <t xml:space="preserve"> Maximum gas storage capacity (TJ) at the Tubridgi Facility.  </t>
    </r>
  </si>
  <si>
    <r>
      <rPr>
        <b/>
        <sz val="9"/>
        <rFont val="Tahoma"/>
        <family val="2"/>
      </rPr>
      <t>Gas Produced:</t>
    </r>
    <r>
      <rPr>
        <sz val="9"/>
        <rFont val="Tahoma"/>
        <family val="2"/>
      </rPr>
      <t xml:space="preserve"> </t>
    </r>
    <r>
      <rPr>
        <sz val="9"/>
        <color theme="1"/>
        <rFont val="Tahoma"/>
        <family val="2"/>
      </rPr>
      <t>Native gas produced and delivered into the pipeline and sold to customers during the reporting period.</t>
    </r>
  </si>
  <si>
    <r>
      <rPr>
        <b/>
        <sz val="9"/>
        <rFont val="Tahoma"/>
        <family val="2"/>
      </rPr>
      <t>Customer Numbers:</t>
    </r>
    <r>
      <rPr>
        <sz val="9"/>
        <color theme="1"/>
        <rFont val="Tahoma"/>
        <family val="2"/>
      </rPr>
      <t xml:space="preserve"> Total number of customers for the reporting period, across the following pipelines: DBNGP (Dampier Bunbury Natural Gas Pipeline), AOGP (Ashburton Onslow Gas Pipeline), WAWP (Wheatstone Ashburton West Pipeline), PNI (Pluto North-West Interconnector), FRGP (Fortescue River Gas Pipeline), TNP (Tanami Pipeline). </t>
    </r>
  </si>
  <si>
    <r>
      <rPr>
        <b/>
        <sz val="9"/>
        <rFont val="Tahoma"/>
        <family val="2"/>
      </rPr>
      <t xml:space="preserve">Transmission Pipeline: </t>
    </r>
    <r>
      <rPr>
        <sz val="9"/>
        <color theme="1"/>
        <rFont val="Tahoma"/>
        <family val="2"/>
      </rPr>
      <t>Total length of kilometres of transmission pipelines as at the end of the reporting period.</t>
    </r>
  </si>
  <si>
    <r>
      <rPr>
        <b/>
        <sz val="9"/>
        <rFont val="Tahoma"/>
        <family val="2"/>
      </rPr>
      <t>DBNGP System Reliability:</t>
    </r>
    <r>
      <rPr>
        <sz val="9"/>
        <rFont val="Tahoma"/>
        <family val="2"/>
      </rPr>
      <t xml:space="preserve"> </t>
    </r>
    <r>
      <rPr>
        <sz val="9"/>
        <color theme="1"/>
        <rFont val="Tahoma"/>
        <family val="2"/>
      </rPr>
      <t>The reliability to provide gas to customers as needed, this is defined as</t>
    </r>
    <r>
      <rPr>
        <b/>
        <sz val="9"/>
        <color theme="1"/>
        <rFont val="Tahoma"/>
        <family val="2"/>
      </rPr>
      <t xml:space="preserve"> </t>
    </r>
    <r>
      <rPr>
        <sz val="9"/>
        <color theme="1"/>
        <rFont val="Tahoma"/>
        <family val="2"/>
      </rPr>
      <t>(Contracted Capacity - Total Capacity Curtailed)/Contracted Capacity) x 100 and it is expressed as a percentage</t>
    </r>
    <r>
      <rPr>
        <sz val="9"/>
        <rFont val="Tahoma"/>
        <family val="2"/>
      </rPr>
      <t>.</t>
    </r>
  </si>
  <si>
    <r>
      <rPr>
        <b/>
        <sz val="9"/>
        <color rgb="FF000000"/>
        <rFont val="Tahoma"/>
        <family val="2"/>
      </rPr>
      <t>DBNGP Compressor Station Reliability:</t>
    </r>
    <r>
      <rPr>
        <sz val="9"/>
        <color rgb="FF000000"/>
        <rFont val="Tahoma"/>
        <family val="2"/>
      </rPr>
      <t xml:space="preserve"> This percentage accounts for the total operational time of the compressor stations, minus any downtime due to unplanned or forced outages (Total hours – Forced hours)/Total Hours x 100. Note that there is a related metric, not reported here, that captures "availability" and incorporates both forced hours and planned outage hours.</t>
    </r>
  </si>
  <si>
    <t>Metrics</t>
  </si>
  <si>
    <t>Total Gas Delivered (TJ)</t>
  </si>
  <si>
    <t>Gas Storage (Physical Reservoir Capacity) (TJ)</t>
  </si>
  <si>
    <t>Customer Numbers (number)</t>
  </si>
  <si>
    <r>
      <t>Gas Produced (TJ)</t>
    </r>
    <r>
      <rPr>
        <vertAlign val="superscript"/>
        <sz val="9"/>
        <rFont val="Tahoma"/>
        <family val="2"/>
      </rPr>
      <t>*</t>
    </r>
  </si>
  <si>
    <r>
      <t>Transmission Pipeline (km)</t>
    </r>
    <r>
      <rPr>
        <vertAlign val="superscript"/>
        <sz val="9"/>
        <rFont val="Tahoma"/>
        <family val="2"/>
      </rPr>
      <t>*</t>
    </r>
  </si>
  <si>
    <r>
      <t>DBNGP System Reliability (percentage)</t>
    </r>
    <r>
      <rPr>
        <vertAlign val="superscript"/>
        <sz val="9"/>
        <rFont val="Tahoma"/>
        <family val="2"/>
      </rPr>
      <t>*</t>
    </r>
  </si>
  <si>
    <t>DBNGP Compressor Station Reliability (percentage)</t>
  </si>
  <si>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DBP, and is considered “Reportable Conduct” in accordance with the DBP Fraud Corruption Misconduct Prevention and Whistleblowing Policy.
</t>
    </r>
    <r>
      <rPr>
        <sz val="8"/>
        <rFont val="Tahoma"/>
        <family val="2"/>
      </rPr>
      <t>Note: This definition has been updated to remove the reference to the version of the DBP Fraud Corruption Misconduct Prevention and Whistleblowing Policy, as this is reviewed annually as part of our Corporate Governance.</t>
    </r>
  </si>
  <si>
    <r>
      <rPr>
        <b/>
        <sz val="9"/>
        <rFont val="Tahoma"/>
        <family val="2"/>
      </rPr>
      <t>Whistleblower Reports</t>
    </r>
    <r>
      <rPr>
        <sz val="9"/>
        <rFont val="Tahoma"/>
        <family val="2"/>
      </rPr>
      <t>:</t>
    </r>
    <r>
      <rPr>
        <sz val="9"/>
        <color theme="1"/>
        <rFont val="Tahoma"/>
        <family val="2"/>
      </rPr>
      <t xml:space="preserve"> A whistleblowing report, submitted to Grant Thornton, or otherwise to DBP using any of the methods outlined in DBP's Fraud Corruption Misconduct Prevention and Whistleblowing Policy to report any suspected impropriety, misconduct, corruption or malpractice on a confidential basis. 
</t>
    </r>
    <r>
      <rPr>
        <sz val="8"/>
        <color theme="1"/>
        <rFont val="Tahoma"/>
        <family val="2"/>
      </rPr>
      <t>Note: This defintion has been updated to remove the reference to the version of DBP's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</si>
  <si>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DBP's confidential whistleblowing hotline.</t>
    </r>
  </si>
  <si>
    <r>
      <rPr>
        <b/>
        <sz val="9"/>
        <rFont val="Tahoma"/>
        <family val="2"/>
      </rPr>
      <t xml:space="preserve">Incident: </t>
    </r>
    <r>
      <rPr>
        <sz val="9"/>
        <rFont val="Tahoma"/>
        <family val="2"/>
      </rPr>
      <t>An incident of corruption reported during the reporting period.</t>
    </r>
    <r>
      <rPr>
        <sz val="9"/>
        <rFont val="Calibri"/>
        <family val="2"/>
      </rPr>
      <t> </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</si>
  <si>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below).</t>
    </r>
  </si>
  <si>
    <r>
      <t>Modern Slavery Training:</t>
    </r>
    <r>
      <rPr>
        <b/>
        <sz val="9"/>
        <color rgb="FF000000"/>
        <rFont val="Tahoma"/>
        <family val="2"/>
      </rPr>
      <t xml:space="preserve"> </t>
    </r>
    <r>
      <rPr>
        <sz val="9"/>
        <color rgb="FF000000"/>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</si>
  <si>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DBP data or technology systems.</t>
    </r>
    <r>
      <rPr>
        <sz val="9"/>
        <color rgb="FF000000"/>
        <rFont val="Calibri"/>
        <family val="2"/>
        <scheme val="minor"/>
      </rPr>
      <t>  </t>
    </r>
  </si>
  <si>
    <r>
      <rPr>
        <b/>
        <sz val="9"/>
        <rFont val="Tahoma"/>
        <family val="2"/>
      </rPr>
      <t>Significant Notifiable Breaches:</t>
    </r>
    <r>
      <rPr>
        <sz val="9"/>
        <color theme="1"/>
        <rFont val="Tahoma"/>
        <family val="2"/>
      </rPr>
      <t> Breach that impacts customers, employees and contractors and is reportable to one or more relevant regulators in compliance with legislative or regulatory requirements applicable to DBP including: Australian Privacy Legislation, Security of Critical Infrastructure (SOCI) Legislation, Foreign Investment Review Board (FIRB) requirements.</t>
    </r>
    <r>
      <rPr>
        <sz val="9"/>
        <color rgb="FF000000"/>
        <rFont val="Calibri"/>
        <family val="2"/>
        <scheme val="minor"/>
      </rPr>
      <t> </t>
    </r>
  </si>
  <si>
    <r>
      <rPr>
        <b/>
        <sz val="9"/>
        <rFont val="Tahoma"/>
        <family val="2"/>
      </rPr>
      <t>Breach (data):</t>
    </r>
    <r>
      <rPr>
        <sz val="9"/>
        <color theme="1"/>
        <rFont val="Tahoma"/>
        <family val="2"/>
      </rPr>
      <t xml:space="preserve"> When data is lost or subjected to unauthorised access, modification, disclosure, or other misuse or interference. Also referred to as a ‘data spill’. </t>
    </r>
  </si>
  <si>
    <r>
      <rPr>
        <b/>
        <sz val="9"/>
        <rFont val="Tahoma"/>
        <family val="2"/>
      </rPr>
      <t>Breach (security):</t>
    </r>
    <r>
      <rPr>
        <sz val="9"/>
        <color theme="1"/>
        <rFont val="Tahoma"/>
        <family val="2"/>
      </rPr>
      <t xml:space="preserve"> A cyber security incident that results in unauthorised access to data, applications, services, networks and/or devices by bypassing their underlying security mechanisms.</t>
    </r>
    <r>
      <rPr>
        <sz val="9"/>
        <color rgb="FF000000"/>
        <rFont val="Calibri"/>
        <family val="2"/>
        <scheme val="minor"/>
      </rPr>
      <t> </t>
    </r>
  </si>
  <si>
    <t>Confirmed Incidents of Corruption and Actions Taken (number)</t>
  </si>
  <si>
    <t>Employees that received training on anti-corruption and ethics and integrity  (percentage)</t>
  </si>
  <si>
    <r>
      <t>Whistleblower reports (including bribery and/or corruption practices)</t>
    </r>
    <r>
      <rPr>
        <sz val="10"/>
        <color rgb="FF000000"/>
        <rFont val="Calibri"/>
        <family val="2"/>
        <scheme val="minor"/>
      </rPr>
      <t> (number)</t>
    </r>
    <r>
      <rPr>
        <sz val="9"/>
        <rFont val="Tahoma"/>
        <family val="2"/>
      </rPr>
      <t xml:space="preserve">
</t>
    </r>
    <r>
      <rPr>
        <sz val="8"/>
        <rFont val="Tahoma"/>
        <family val="2"/>
      </rPr>
      <t xml:space="preserve"> Note: Historically this metric was reported separately as "total number of whistleblower reports and total number of whistleblower reports relating to bribery and/or corruption practices". These have been combined as one metric in 2024.</t>
    </r>
  </si>
  <si>
    <t>Significant notifiable cyber security breaches (number)</t>
  </si>
  <si>
    <r>
      <rPr>
        <sz val="10"/>
        <rFont val="Tahoma"/>
        <family val="2"/>
      </rPr>
      <t xml:space="preserve">Modern slavery training hours </t>
    </r>
    <r>
      <rPr>
        <sz val="10"/>
        <color rgb="FF000000"/>
        <rFont val="Calibri"/>
        <family val="2"/>
      </rPr>
      <t>(number)</t>
    </r>
    <r>
      <rPr>
        <sz val="9"/>
        <color rgb="FF000000"/>
        <rFont val="Calibri"/>
        <family val="2"/>
      </rPr>
      <t xml:space="preserve">
Note: this includes all full-time employees (active/inactive) during the reporting period, even if they were no longer employed at the end of the reporting period</t>
    </r>
  </si>
  <si>
    <t>Employment and Training</t>
  </si>
  <si>
    <r>
      <rPr>
        <b/>
        <sz val="9"/>
        <rFont val="Tahoma"/>
        <family val="2"/>
      </rPr>
      <t>Workforce by Employment Type:</t>
    </r>
    <r>
      <rPr>
        <sz val="9"/>
        <rFont val="Tahoma"/>
        <family val="2"/>
      </rPr>
      <t xml:space="preserve"> The distribution of employees by employment type as at the end of the reporting period (31 December 2023). Employment types are full-time, part-time, and casual employees. For the purposes of these metrics, employees exclude contractors.</t>
    </r>
    <r>
      <rPr>
        <sz val="9"/>
        <rFont val="Calibri"/>
        <family val="2"/>
      </rPr>
      <t> </t>
    </r>
  </si>
  <si>
    <r>
      <rPr>
        <b/>
        <sz val="9"/>
        <rFont val="Tahoma"/>
        <family val="2"/>
      </rPr>
      <t xml:space="preserve">Full-time Employee: </t>
    </r>
    <r>
      <rPr>
        <sz val="9"/>
        <rFont val="Tahoma"/>
        <family val="2"/>
      </rPr>
      <t>An employee who is employed on a full-time basis by DBP, and works 38 hours per week, as outlined in their employment contract. </t>
    </r>
  </si>
  <si>
    <r>
      <rPr>
        <b/>
        <sz val="9"/>
        <rFont val="Tahoma"/>
        <family val="2"/>
      </rPr>
      <t>Part-time Employee:</t>
    </r>
    <r>
      <rPr>
        <sz val="9"/>
        <rFont val="Tahoma"/>
        <family val="2"/>
      </rPr>
      <t xml:space="preserve"> An employee who is employed on a part-time basis by DBP, who works less than 38 hours per week, as outlined in their employment contract. </t>
    </r>
  </si>
  <si>
    <r>
      <rPr>
        <b/>
        <sz val="9"/>
        <rFont val="Tahoma"/>
        <family val="2"/>
      </rPr>
      <t>Casual Employee:</t>
    </r>
    <r>
      <rPr>
        <sz val="9"/>
        <rFont val="Tahoma"/>
        <family val="2"/>
      </rPr>
      <t xml:space="preserve"> An employee who is employed on a casual basis by DBP, in line with the definitions of a casual employee under the Fair Work Act 2009. </t>
    </r>
  </si>
  <si>
    <r>
      <rPr>
        <b/>
        <sz val="9"/>
        <rFont val="Tahoma"/>
        <family val="2"/>
      </rPr>
      <t>Workforce by Gender:</t>
    </r>
    <r>
      <rPr>
        <b/>
        <sz val="9"/>
        <color theme="1"/>
        <rFont val="Tahoma"/>
        <family val="2"/>
      </rPr>
      <t xml:space="preserve"> </t>
    </r>
    <r>
      <rPr>
        <sz val="9"/>
        <color theme="1"/>
        <rFont val="Tahoma"/>
        <family val="2"/>
      </rPr>
      <t>The percentage of employees by gender as at the end of the reporting period (31 December 2023) as disclosed by the employee at the time of their onboarding. An employee will self-nominate as either male, female or choose not to disclose (undisclosed category). For the purposes of this metric, employees include only full-time employees, and excludes part-time employees, casual employees, and contractors.</t>
    </r>
    <r>
      <rPr>
        <sz val="9"/>
        <color rgb="FF000000"/>
        <rFont val="Calibri"/>
        <family val="2"/>
        <scheme val="minor"/>
      </rPr>
      <t> </t>
    </r>
  </si>
  <si>
    <r>
      <rPr>
        <b/>
        <sz val="9"/>
        <rFont val="Tahoma"/>
        <family val="2"/>
      </rPr>
      <t>Workforce by Employment Category:</t>
    </r>
    <r>
      <rPr>
        <sz val="9"/>
        <color theme="1"/>
        <rFont val="Tahoma"/>
        <family val="2"/>
      </rPr>
      <t xml:space="preserve"> The distribution of employees by employment category as at the end of the reporting period (31 December 2023). Employment categories are managers and non-managers. Managers are defined as employees who hold the positions with the Executive Leadership Team (ELT) and Director only. For the purposes of this metric, employees include only full-time employees, and excludes part-time employees, casual employees, and contractors. </t>
    </r>
  </si>
  <si>
    <r>
      <rPr>
        <b/>
        <sz val="9"/>
        <rFont val="Tahoma"/>
        <family val="2"/>
      </rPr>
      <t>Workforce by Region:</t>
    </r>
    <r>
      <rPr>
        <sz val="9"/>
        <rFont val="Tahoma"/>
        <family val="2"/>
      </rPr>
      <t xml:space="preserve"> The distribution of employees by region as at the end of the reporting period (31 December 2023). Location of the employee is extracted from the DBP payroll system and is based on the state at which the employee performs the majority of their DBP related work. For the purposes of this metric workforce data includes full-time, part-time and casual employees and excludes contractors. </t>
    </r>
  </si>
  <si>
    <r>
      <rPr>
        <b/>
        <sz val="9"/>
        <rFont val="Tahoma"/>
        <family val="2"/>
      </rPr>
      <t>Workforce by Age Group:</t>
    </r>
    <r>
      <rPr>
        <sz val="9"/>
        <color theme="1"/>
        <rFont val="Tahoma"/>
        <family val="2"/>
      </rPr>
      <t xml:space="preserve"> The distribution of employees by age group as at the end of the reporting period (31 December 2023). The age of employees is determined from the date of birth recorded at the time of the employee’s onboarding. For the purposes of this metric, employees include only full-time employees, and excludes part-time employees, casual employees, and contractors.</t>
    </r>
    <r>
      <rPr>
        <sz val="9"/>
        <color rgb="FF000000"/>
        <rFont val="Calibri"/>
        <family val="2"/>
        <scheme val="minor"/>
      </rPr>
      <t> </t>
    </r>
  </si>
  <si>
    <t>Workforce by Employment Type (Full-time, Part-time, Casual) (number and percentage)</t>
  </si>
  <si>
    <r>
      <t>Workforce by Gender</t>
    </r>
    <r>
      <rPr>
        <sz val="9"/>
        <color rgb="FF000000"/>
        <rFont val="Calibri"/>
        <family val="2"/>
      </rPr>
      <t> </t>
    </r>
    <r>
      <rPr>
        <sz val="9"/>
        <rFont val="Tahoma"/>
        <family val="2"/>
      </rPr>
      <t>(Male, Female and Undisclosed)</t>
    </r>
  </si>
  <si>
    <t>Workforce by Employment category (Manager, non-manager)</t>
  </si>
  <si>
    <t>Workforce by Region (Australian States)</t>
  </si>
  <si>
    <t>Full-time Employee Workforce by Age Group</t>
  </si>
  <si>
    <t>Full-time Employee Workforce Turnover rate (by Gender and Age-group)</t>
  </si>
  <si>
    <t>Full-time Workforce New Hires for Reporting Period (by Gender, includes Active, Non-active)</t>
  </si>
  <si>
    <t>Training</t>
  </si>
  <si>
    <r>
      <rPr>
        <b/>
        <sz val="9"/>
        <rFont val="Tahoma"/>
        <family val="2"/>
      </rPr>
      <t>Training Modules:</t>
    </r>
    <r>
      <rPr>
        <b/>
        <sz val="9"/>
        <color theme="1"/>
        <rFont val="Tahoma"/>
        <family val="2"/>
      </rPr>
      <t> </t>
    </r>
    <r>
      <rPr>
        <sz val="9"/>
        <color theme="1"/>
        <rFont val="Tahoma"/>
        <family val="2"/>
      </rPr>
      <t>Voluntary and mandatory training, as required as part of individual roles.</t>
    </r>
    <r>
      <rPr>
        <sz val="9"/>
        <color rgb="FF000000"/>
        <rFont val="Calibri"/>
        <family val="2"/>
        <scheme val="minor"/>
      </rPr>
      <t>  </t>
    </r>
  </si>
  <si>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</si>
  <si>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</si>
  <si>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t>
    </r>
    <r>
      <rPr>
        <sz val="9"/>
        <color rgb="FF000000"/>
        <rFont val="Calibri"/>
        <family val="2"/>
        <scheme val="minor"/>
      </rPr>
      <t>  </t>
    </r>
  </si>
  <si>
    <r>
      <rPr>
        <b/>
        <sz val="9"/>
        <rFont val="Tahoma"/>
        <family val="2"/>
      </rPr>
      <t xml:space="preserve">Total Training Hours: </t>
    </r>
    <r>
      <rPr>
        <sz val="9"/>
        <rFont val="Tahoma"/>
        <family val="2"/>
      </rPr>
      <t>Total training hours recorded in LMS/Training and Development Booking Sheet during the reporting period for DBP employees, based on the expected module completion time per LMS.</t>
    </r>
    <r>
      <rPr>
        <sz val="9"/>
        <rFont val="Calibri"/>
        <family val="2"/>
      </rPr>
      <t>  </t>
    </r>
  </si>
  <si>
    <r>
      <t xml:space="preserve">Trained Full-time Employees (active and inactive) by gender (Male, Female and Undisclosed) (percentage and hours)
</t>
    </r>
    <r>
      <rPr>
        <sz val="8"/>
        <rFont val="Tahoma"/>
        <family val="2"/>
      </rPr>
      <t xml:space="preserve"> Note: In 2023, only active employees were reported</t>
    </r>
  </si>
  <si>
    <r>
      <t xml:space="preserve">Trained Full-time Employees (active and inactive) by Employment Category (Managers, Non-Managers) (percentage and hours)
 </t>
    </r>
    <r>
      <rPr>
        <sz val="8"/>
        <rFont val="Tahoma"/>
        <family val="2"/>
      </rPr>
      <t>Note: In 2023, only active employees were reported</t>
    </r>
  </si>
  <si>
    <t>Safety</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</si>
  <si>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DBP workplace or DBP activity undertaken by an DBP employee or contractor that resulted in: Fatalities, Lost Time Injuries, Medical Treated Injuries and Restricted Work Injuries. It excludes First Aid Incidents and High Potential Incidents.  </t>
    </r>
  </si>
  <si>
    <r>
      <rPr>
        <b/>
        <sz val="9"/>
        <rFont val="Tahoma"/>
        <family val="2"/>
      </rPr>
      <t>Lost Time Injury Frequency Rate (LTIFR):</t>
    </r>
    <r>
      <rPr>
        <sz val="9"/>
        <color theme="1"/>
        <rFont val="Tahoma"/>
        <family val="2"/>
      </rPr>
      <t xml:space="preserve"> Reports the number of Lost Time Injuries (LTI) per million hours worked</t>
    </r>
    <r>
      <rPr>
        <b/>
        <sz val="9"/>
        <color theme="1"/>
        <rFont val="Tahoma"/>
        <family val="2"/>
      </rPr>
      <t>.</t>
    </r>
  </si>
  <si>
    <r>
      <rPr>
        <b/>
        <sz val="9"/>
        <rFont val="Tahoma"/>
        <family val="2"/>
      </rPr>
      <t xml:space="preserve">Fatalities: </t>
    </r>
    <r>
      <rPr>
        <sz val="9"/>
        <color theme="1"/>
        <rFont val="Tahoma"/>
        <family val="2"/>
      </rPr>
      <t>An incident resulting in a work-related death of any person including an MGN employee or contractor.</t>
    </r>
  </si>
  <si>
    <r>
      <rPr>
        <b/>
        <sz val="9"/>
        <rFont val="Tahoma"/>
        <family val="2"/>
      </rPr>
      <t>Total Hours Worked:</t>
    </r>
    <r>
      <rPr>
        <sz val="9"/>
        <rFont val="Tahoma"/>
        <family val="2"/>
      </rPr>
      <t xml:space="preserve"> Includes hours worked by DBP full-time employees and contractors. The number of total hours worked excludes paid leave of absence from work (paid vacations, paid sick leave, public holidays). Total hours worked by employees is determined by multiplying the total number of DBP employees x 7.6 hours/day x 20 days/month.  Total hours worked by  contractors are reported to DBP by external providers.</t>
    </r>
  </si>
  <si>
    <r>
      <rPr>
        <b/>
        <sz val="9"/>
        <rFont val="Tahoma"/>
        <family val="2"/>
      </rPr>
      <t xml:space="preserve">Total Number of Tier 1 and Tier 2 Safety Incidents: </t>
    </r>
    <r>
      <rPr>
        <sz val="9"/>
        <color theme="1"/>
        <rFont val="Tahoma"/>
        <family val="2"/>
      </rPr>
      <t>These incidents involve a loss of primary containment of an energy source, leading to catastrophic, major, or severe consequences.</t>
    </r>
  </si>
  <si>
    <r>
      <rPr>
        <b/>
        <sz val="9"/>
        <rFont val="Tahoma"/>
        <family val="2"/>
      </rPr>
      <t xml:space="preserve">Total Number of Tier 3 and Tier 4 Safety Incidents: </t>
    </r>
    <r>
      <rPr>
        <sz val="9"/>
        <rFont val="Tahoma"/>
        <family val="2"/>
      </rPr>
      <t>Tier 3 events represent a challenge to a safety critical system or the identification of a faulty safety critical element or isolation. Tier 4 Events are mostly process non-compliances, backlog monitoring or lower level control failures.</t>
    </r>
  </si>
  <si>
    <t xml:space="preserve">Total Recordable Injury Frequency Rate (TRIFR) </t>
  </si>
  <si>
    <t>Lost Time Injury Frequency Rate (LTIFR)</t>
  </si>
  <si>
    <t>Total Number of Fatalities as a Result of a Work-related Injury (number)</t>
  </si>
  <si>
    <t>Total Number of Tier 1 and Tier 2 Safety Incidents (percentage)</t>
  </si>
  <si>
    <t>Total Number of Tier 3 and Tier 4 Safety Incidents (percentage)</t>
  </si>
  <si>
    <t>Supply Chain</t>
  </si>
  <si>
    <r>
      <rPr>
        <b/>
        <sz val="9"/>
        <rFont val="Tahoma"/>
        <family val="2"/>
      </rPr>
      <t>Active Supplier:</t>
    </r>
    <r>
      <rPr>
        <sz val="9"/>
        <color theme="1"/>
        <rFont val="Tahoma"/>
        <family val="2"/>
      </rPr>
      <t xml:space="preserve"> A vendor within DBP's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</si>
  <si>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color theme="1"/>
        <rFont val="Tahoma"/>
        <family val="2"/>
      </rPr>
      <t>D</t>
    </r>
    <r>
      <rPr>
        <sz val="9"/>
        <rFont val="Tahoma"/>
        <family val="2"/>
      </rPr>
      <t xml:space="preserve">irect supplier of a produce or service, with purchases during the reporting period. </t>
    </r>
  </si>
  <si>
    <r>
      <rPr>
        <b/>
        <sz val="9"/>
        <rFont val="Tahoma"/>
        <family val="2"/>
      </rPr>
      <t>Continent:</t>
    </r>
    <r>
      <rPr>
        <sz val="9"/>
        <color theme="1"/>
        <rFont val="Tahoma"/>
        <family val="2"/>
      </rPr>
      <t xml:space="preserve"> The continent of the supplier's location, as shown by the address on the supplier’s invoice.</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</si>
  <si>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</si>
  <si>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DBP.</t>
    </r>
    <r>
      <rPr>
        <sz val="9"/>
        <color rgb="FF000000"/>
        <rFont val="Calibri"/>
        <family val="2"/>
        <scheme val="minor"/>
      </rPr>
      <t>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</si>
  <si>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</si>
  <si>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Number of Tier 1 Suppliers by Location</t>
  </si>
  <si>
    <t>Proportion of spend on Local Suppliers</t>
  </si>
  <si>
    <t>Basis of Preparation: AGN</t>
  </si>
  <si>
    <t>Organisational boundary: AGN and its controlled entities for the reporting period, unless otherwise specified.</t>
  </si>
  <si>
    <t xml:space="preserve">Operational </t>
  </si>
  <si>
    <r>
      <rPr>
        <b/>
        <sz val="9"/>
        <rFont val="Tahoma"/>
        <family val="2"/>
      </rPr>
      <t>Gas Delivered:</t>
    </r>
    <r>
      <rPr>
        <sz val="9"/>
        <color theme="1"/>
        <rFont val="Tahoma"/>
        <family val="2"/>
      </rPr>
      <t xml:space="preserve"> Gas delivered via gas networks to customers. Gas is provided by pipelines to the customer’s meter.  </t>
    </r>
  </si>
  <si>
    <r>
      <rPr>
        <b/>
        <sz val="9"/>
        <rFont val="Tahoma"/>
        <family val="2"/>
      </rPr>
      <t>Customer Numbers:</t>
    </r>
    <r>
      <rPr>
        <sz val="9"/>
        <color theme="1"/>
        <rFont val="Tahoma"/>
        <family val="2"/>
      </rPr>
      <t xml:space="preserve"> Total number of customers receiving gas on our pipelines.  </t>
    </r>
  </si>
  <si>
    <r>
      <rPr>
        <b/>
        <sz val="9"/>
        <rFont val="Tahoma"/>
        <family val="2"/>
      </rPr>
      <t>Unplanned Network Interruptions:</t>
    </r>
    <r>
      <rPr>
        <sz val="9"/>
        <color theme="1"/>
        <rFont val="Tahoma"/>
        <family val="2"/>
      </rPr>
      <t xml:space="preserve"> Interruption to gas supply to a customer that was unplanned. </t>
    </r>
  </si>
  <si>
    <r>
      <rPr>
        <b/>
        <sz val="9"/>
        <color rgb="FF000000"/>
        <rFont val="Tahoma"/>
        <family val="2"/>
      </rPr>
      <t>Replacement Mains:</t>
    </r>
    <r>
      <rPr>
        <sz val="9"/>
        <color rgb="FF000000"/>
        <rFont val="Tahoma"/>
        <family val="2"/>
      </rPr>
      <t xml:space="preserve"> Total length in kilometres of pipelines replaced (including upgrades and commissions) in service and owned by AGN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</si>
  <si>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AGN as at the end of reporting period.</t>
    </r>
  </si>
  <si>
    <r>
      <rPr>
        <b/>
        <sz val="9"/>
        <rFont val="Tahoma"/>
        <family val="2"/>
      </rPr>
      <t xml:space="preserve">Total Transmission Length: </t>
    </r>
    <r>
      <rPr>
        <sz val="9"/>
        <color theme="1"/>
        <rFont val="Tahoma"/>
        <family val="2"/>
      </rPr>
      <t>Total length in kilometres of transmission pipelines in service and owned by AGN as at the end of the reporting period.</t>
    </r>
  </si>
  <si>
    <t>Total Customer Numbers (number)</t>
  </si>
  <si>
    <t>Unplanned Network Interruptions Affecting 5+ customers (number)</t>
  </si>
  <si>
    <t>Customers experiencing 3+ Interruptions within 12 months (number)</t>
  </si>
  <si>
    <r>
      <t>Replacement Mains (km)</t>
    </r>
    <r>
      <rPr>
        <vertAlign val="superscript"/>
        <sz val="9"/>
        <rFont val="Tahoma"/>
        <family val="2"/>
      </rPr>
      <t>*</t>
    </r>
  </si>
  <si>
    <t>Total Distribution Mains (km)</t>
  </si>
  <si>
    <r>
      <t>Total Transmission Pipeline (km)</t>
    </r>
    <r>
      <rPr>
        <vertAlign val="superscript"/>
        <sz val="9"/>
        <rFont val="Tahoma"/>
        <family val="2"/>
      </rPr>
      <t>*</t>
    </r>
  </si>
  <si>
    <t>Assumptions, Estimates and Judgements</t>
  </si>
  <si>
    <t>AGN's gas delivered metric is based on actual gas meter readings during the reporting period. Due to meter reading data not being available to the end of December in some of our networks, an estimate is used to forecast Gas Delivered. These assumptions are used for only a small portion of gas delivered (approximately 1%).
AGN's total mains metric is based on the distribution pipeline length as recorded in the Geospatial Information System (GIS), this will include older pipes that have not been replaced under the mains replacement program and based on historically sourced data.</t>
  </si>
  <si>
    <t xml:space="preserve">Governance </t>
  </si>
  <si>
    <r>
      <rPr>
        <b/>
        <sz val="9"/>
        <color rgb="FF000000"/>
        <rFont val="Tahoma"/>
        <family val="2"/>
      </rPr>
      <t>Corruption Practices:</t>
    </r>
    <r>
      <rPr>
        <sz val="9"/>
        <color rgb="FF000000"/>
        <rFont val="Tahoma"/>
        <family val="2"/>
      </rPr>
      <t xml:space="preserve">  Circumstances or activities amounting to fraud, corruption, misconduct or improper states of affairs or circumstances, including conduct that could result in a contravention of laws applicable to AGN, and is considered “Reportable Conduct” in accordance with the AGN Fraud Corruption Misconduct Prevention and Whistleblowing Policy.
</t>
    </r>
    <r>
      <rPr>
        <sz val="8"/>
        <color rgb="FF000000"/>
        <rFont val="Tahoma"/>
        <family val="2"/>
      </rPr>
      <t>Note: This defintion has been updated to remove the reference to the version of the AGN Fraud Corruption Misconduct Prevention and Whistleblowing Policy, as this is reviewed annually as part of our Corporate Governance.</t>
    </r>
  </si>
  <si>
    <r>
      <rPr>
        <b/>
        <sz val="9"/>
        <rFont val="Tahoma"/>
        <family val="2"/>
      </rPr>
      <t>Whistleblower Reports</t>
    </r>
    <r>
      <rPr>
        <sz val="9"/>
        <rFont val="Tahoma"/>
        <family val="2"/>
      </rPr>
      <t>:</t>
    </r>
    <r>
      <rPr>
        <sz val="9"/>
        <color theme="1"/>
        <rFont val="Tahoma"/>
        <family val="2"/>
      </rPr>
      <t xml:space="preserve"> A whistleblowing report, submitted to Grant Thornton, or otherwise to AGN using any of the methods outlined in AGN’s Fraud Corruption Misconduct Prevention and Whistleblowing Policy to report any suspected impropriety, misconduct, corruption or malpractice on a confidential basis. </t>
    </r>
    <r>
      <rPr>
        <sz val="9"/>
        <rFont val="Tahoma"/>
        <family val="2"/>
      </rPr>
      <t xml:space="preserve">
</t>
    </r>
    <r>
      <rPr>
        <sz val="8"/>
        <rFont val="Tahoma"/>
        <family val="2"/>
      </rPr>
      <t>Note: This defintion has been updated to remove the reference to the version of the AGN's Fraud Corruption Misconduct and Whistleblowing Policy, as this is reviewed annually as part of our Corporate Governance.</t>
    </r>
  </si>
  <si>
    <r>
      <rPr>
        <b/>
        <sz val="9"/>
        <rFont val="Tahoma"/>
        <family val="2"/>
      </rPr>
      <t>Grant Thornton:</t>
    </r>
    <r>
      <rPr>
        <sz val="9"/>
        <color theme="1"/>
        <rFont val="Tahoma"/>
        <family val="2"/>
      </rPr>
      <t xml:space="preserve"> Independent provider of AGN’s confidential whistleblowing hotline.</t>
    </r>
  </si>
  <si>
    <r>
      <rPr>
        <b/>
        <sz val="9"/>
        <rFont val="Tahoma"/>
        <family val="2"/>
      </rPr>
      <t>Anti-corruption/Ethics and Integrity Training:</t>
    </r>
    <r>
      <rPr>
        <b/>
        <sz val="9"/>
        <color theme="1"/>
        <rFont val="Tahoma"/>
        <family val="2"/>
      </rPr>
      <t xml:space="preserve"> </t>
    </r>
    <r>
      <rPr>
        <sz val="9"/>
        <color theme="1"/>
        <rFont val="Tahoma"/>
        <family val="2"/>
      </rPr>
      <t>The learning module ‘Anti-bribery and Corruption’ in the LMS (refer to training section of the Basis of Preparation).</t>
    </r>
  </si>
  <si>
    <r>
      <rPr>
        <b/>
        <sz val="9"/>
        <rFont val="Tahoma"/>
        <family val="2"/>
      </rPr>
      <t>Modern Slavery Training:</t>
    </r>
    <r>
      <rPr>
        <b/>
        <sz val="9"/>
        <color theme="1"/>
        <rFont val="Tahoma"/>
        <family val="2"/>
      </rPr>
      <t xml:space="preserve"> </t>
    </r>
    <r>
      <rPr>
        <sz val="9"/>
        <color theme="1"/>
        <rFont val="Tahoma"/>
        <family val="2"/>
      </rPr>
      <t>The learning module ‘Modern Slavery' in the LMS. </t>
    </r>
  </si>
  <si>
    <r>
      <rPr>
        <b/>
        <sz val="9"/>
        <rFont val="Tahoma"/>
        <family val="2"/>
      </rPr>
      <t>Cybersecurity Breaches:</t>
    </r>
    <r>
      <rPr>
        <sz val="9"/>
        <color theme="1"/>
        <rFont val="Tahoma"/>
        <family val="2"/>
      </rPr>
      <t xml:space="preserve"> A confirmed data or cyber breach resulting in unauthorised access to, modification, disclosure, or other misuse of AGN data or technology systems.</t>
    </r>
    <r>
      <rPr>
        <sz val="9"/>
        <color rgb="FF000000"/>
        <rFont val="Calibri"/>
        <family val="2"/>
        <scheme val="minor"/>
      </rPr>
      <t>  </t>
    </r>
  </si>
  <si>
    <r>
      <rPr>
        <b/>
        <sz val="9"/>
        <rFont val="Tahoma"/>
        <family val="2"/>
      </rPr>
      <t>Significant Notifiable Breaches:</t>
    </r>
    <r>
      <rPr>
        <sz val="9"/>
        <color theme="1"/>
        <rFont val="Tahoma"/>
        <family val="2"/>
      </rPr>
      <t> Breach that impacts customers, employees and contractors and is reportable to one or more relevant regulators in compliance with legislative or regulatory requirements applicable to AGN including: Australian Privacy Legislation, Security of Critical Infrastructure (SOCI) Legislation, Foreign Investment Review Board (FIRB) requirements.</t>
    </r>
    <r>
      <rPr>
        <sz val="9"/>
        <color rgb="FF000000"/>
        <rFont val="Calibri"/>
        <family val="2"/>
        <scheme val="minor"/>
      </rPr>
      <t> </t>
    </r>
  </si>
  <si>
    <r>
      <t>Whistleblower reports (including bribery and/or corruption practices)</t>
    </r>
    <r>
      <rPr>
        <sz val="9"/>
        <color rgb="FF000000"/>
        <rFont val="Calibri"/>
        <family val="2"/>
        <scheme val="minor"/>
      </rPr>
      <t> (number)</t>
    </r>
    <r>
      <rPr>
        <sz val="9"/>
        <rFont val="Tahoma"/>
        <family val="2"/>
      </rPr>
      <t xml:space="preserve">
</t>
    </r>
    <r>
      <rPr>
        <sz val="8"/>
        <rFont val="Tahoma"/>
        <family val="2"/>
      </rPr>
      <t xml:space="preserve"> Note: Historically this metric was reported separately as "total number of whistleblower reports and total number of whistleblower reports relating to bribery and/or corruption practices". These have been combined as one metric in 2024.</t>
    </r>
  </si>
  <si>
    <r>
      <rPr>
        <b/>
        <sz val="9"/>
        <rFont val="Tahoma"/>
        <family val="2"/>
      </rPr>
      <t>Workforce by Employment Type:</t>
    </r>
    <r>
      <rPr>
        <sz val="9"/>
        <rFont val="Tahoma"/>
        <family val="2"/>
      </rPr>
      <t xml:space="preserve"> The distribution of employees by employment type as at the end of the reporting period (31 December 2024). Employment types are full-time, part-time, and casual employees. For the purposes of these metrics, employees exclude contractors.</t>
    </r>
    <r>
      <rPr>
        <sz val="9"/>
        <rFont val="Calibri"/>
        <family val="2"/>
      </rPr>
      <t> </t>
    </r>
  </si>
  <si>
    <r>
      <rPr>
        <b/>
        <sz val="9"/>
        <rFont val="Tahoma"/>
        <family val="2"/>
      </rPr>
      <t>Full-time Employee:</t>
    </r>
    <r>
      <rPr>
        <sz val="9"/>
        <color theme="1"/>
        <rFont val="Tahoma"/>
        <family val="2"/>
      </rPr>
      <t xml:space="preserve"> An employee who is employed on a full-time basis by AGN, and works 38 hours per week, as outlined in their employment contract. </t>
    </r>
  </si>
  <si>
    <r>
      <rPr>
        <b/>
        <sz val="9"/>
        <rFont val="Tahoma"/>
        <family val="2"/>
      </rPr>
      <t>Part-time Employee:</t>
    </r>
    <r>
      <rPr>
        <b/>
        <sz val="9"/>
        <color theme="1"/>
        <rFont val="Tahoma"/>
        <family val="2"/>
      </rPr>
      <t xml:space="preserve"> </t>
    </r>
    <r>
      <rPr>
        <sz val="9"/>
        <color theme="1"/>
        <rFont val="Tahoma"/>
        <family val="2"/>
      </rPr>
      <t>An employee who is employed on a part-time basis by AGN, who works less than 38 hours per week, as outlined in their employment contract.</t>
    </r>
    <r>
      <rPr>
        <sz val="9"/>
        <color rgb="FF000000"/>
        <rFont val="Calibri"/>
        <family val="2"/>
        <scheme val="minor"/>
      </rPr>
      <t> </t>
    </r>
  </si>
  <si>
    <r>
      <rPr>
        <b/>
        <sz val="9"/>
        <rFont val="Tahoma"/>
        <family val="2"/>
      </rPr>
      <t>Casual Employee:</t>
    </r>
    <r>
      <rPr>
        <sz val="9"/>
        <rFont val="Tahoma"/>
        <family val="2"/>
      </rPr>
      <t xml:space="preserve"> </t>
    </r>
    <r>
      <rPr>
        <sz val="9"/>
        <color theme="1"/>
        <rFont val="Tahoma"/>
        <family val="2"/>
      </rPr>
      <t>An employee who is employed on a casual basis by AGN, in line with the definitions of a casual employee under the Fair Work Act 2009.</t>
    </r>
    <r>
      <rPr>
        <sz val="9"/>
        <color rgb="FF000000"/>
        <rFont val="Calibri"/>
        <family val="2"/>
        <scheme val="minor"/>
      </rPr>
      <t> </t>
    </r>
  </si>
  <si>
    <r>
      <rPr>
        <b/>
        <sz val="9"/>
        <rFont val="Tahoma"/>
        <family val="2"/>
      </rPr>
      <t>Workforce by Gender:</t>
    </r>
    <r>
      <rPr>
        <b/>
        <sz val="9"/>
        <color theme="1"/>
        <rFont val="Tahoma"/>
        <family val="2"/>
      </rPr>
      <t xml:space="preserve"> </t>
    </r>
    <r>
      <rPr>
        <sz val="9"/>
        <color theme="1"/>
        <rFont val="Tahoma"/>
        <family val="2"/>
      </rPr>
      <t xml:space="preserve">The percentage of employees by gender as at the end of the reporting period (31 December 2024) as disclosed by the employee at the time of their onboarding. An employee will self-nominate as either male, female or choose not to disclose (undisclosed category). 
</t>
    </r>
    <r>
      <rPr>
        <sz val="8"/>
        <color theme="1"/>
        <rFont val="Tahoma"/>
        <family val="2"/>
      </rPr>
      <t xml:space="preserve"> Note: In 2024, we report on all workforce employment type, historically this metric was for full-time employees only.</t>
    </r>
  </si>
  <si>
    <r>
      <rPr>
        <b/>
        <sz val="9"/>
        <rFont val="Tahoma"/>
        <family val="2"/>
      </rPr>
      <t>Workforce by Employment Category:</t>
    </r>
    <r>
      <rPr>
        <sz val="9"/>
        <color theme="1"/>
        <rFont val="Tahoma"/>
        <family val="2"/>
      </rPr>
      <t xml:space="preserve"> The distribution of employees by employment category as at the end of the reporting period (31 December 2024). Employment categories are managers and non-managers. Managers are defined as employees who hold the positions with the Executive Leadership Team (ELT) and Director only. </t>
    </r>
    <r>
      <rPr>
        <sz val="9"/>
        <rFont val="Tahoma"/>
        <family val="2"/>
      </rPr>
      <t xml:space="preserve">
Note: In 2024, we report on all workforce employment type, historically this metric was for full-time employees only.</t>
    </r>
  </si>
  <si>
    <r>
      <rPr>
        <b/>
        <sz val="9"/>
        <rFont val="Tahoma"/>
        <family val="2"/>
      </rPr>
      <t>Workforce by Region:</t>
    </r>
    <r>
      <rPr>
        <sz val="9"/>
        <color theme="1"/>
        <rFont val="Tahoma"/>
        <family val="2"/>
      </rPr>
      <t xml:space="preserve"> The distribution of employees by region as at the end of the reporting period (31 December 2024). Location of the employee is extracted from the AGN payroll system and is based on the state at which the employee performs the majority of their AGN related work. </t>
    </r>
    <r>
      <rPr>
        <sz val="9"/>
        <color rgb="FF000000"/>
        <rFont val="Calibri"/>
        <family val="2"/>
        <scheme val="minor"/>
      </rPr>
      <t> </t>
    </r>
    <r>
      <rPr>
        <sz val="9"/>
        <rFont val="Tahoma"/>
        <family val="2"/>
      </rPr>
      <t xml:space="preserve">
</t>
    </r>
    <r>
      <rPr>
        <sz val="8"/>
        <rFont val="Tahoma"/>
        <family val="2"/>
      </rPr>
      <t>Note: In 2024, we report on all workforce employment type, historically this metric was for full-time employees only.</t>
    </r>
  </si>
  <si>
    <r>
      <rPr>
        <b/>
        <sz val="9"/>
        <rFont val="Tahoma"/>
        <family val="2"/>
      </rPr>
      <t>Workforce by Age Group:</t>
    </r>
    <r>
      <rPr>
        <sz val="9"/>
        <color theme="1"/>
        <rFont val="Tahoma"/>
        <family val="2"/>
      </rPr>
      <t xml:space="preserve"> The distribution of employees by age group as at the end of the reporting period (31 December 2024). The age of employees is determined from the date of birth recorded at the time of the employee’s onboarding. For the purposes of this metric, employees include only full-time employees, and excludes part-time employees, casual employees, and contractors.</t>
    </r>
    <r>
      <rPr>
        <sz val="9"/>
        <color rgb="FF000000"/>
        <rFont val="Calibri"/>
        <family val="2"/>
        <scheme val="minor"/>
      </rPr>
      <t> </t>
    </r>
  </si>
  <si>
    <t xml:space="preserve">Workforce by Employment Type (Full-time, Part-time, Casual)  </t>
  </si>
  <si>
    <r>
      <t>Workforce by Gender</t>
    </r>
    <r>
      <rPr>
        <sz val="9"/>
        <color rgb="FF000000"/>
        <rFont val="Calibri"/>
        <family val="2"/>
        <scheme val="minor"/>
      </rPr>
      <t> </t>
    </r>
    <r>
      <rPr>
        <sz val="9"/>
        <rFont val="Tahoma"/>
        <family val="2"/>
      </rPr>
      <t>(Male, Female and Undisclosed)</t>
    </r>
  </si>
  <si>
    <t xml:space="preserve">Training </t>
  </si>
  <si>
    <r>
      <rPr>
        <b/>
        <sz val="9"/>
        <rFont val="Tahoma"/>
        <family val="2"/>
      </rPr>
      <t>Mandatory training:</t>
    </r>
    <r>
      <rPr>
        <sz val="9"/>
        <color theme="1"/>
        <rFont val="Tahoma"/>
        <family val="2"/>
      </rPr>
      <t xml:space="preserve"> Training required to be completed by employees.</t>
    </r>
  </si>
  <si>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r>
      <rPr>
        <sz val="9"/>
        <rFont val="Tahoma"/>
        <family val="2"/>
      </rPr>
      <t>.</t>
    </r>
  </si>
  <si>
    <r>
      <rPr>
        <b/>
        <sz val="9"/>
        <rFont val="Tahoma"/>
        <family val="2"/>
      </rPr>
      <t xml:space="preserve">Total Training Hours: </t>
    </r>
    <r>
      <rPr>
        <sz val="9"/>
        <rFont val="Tahoma"/>
        <family val="2"/>
      </rPr>
      <t>Total training hours recorded in LMS/Training and Development Booking Sheet during the reporting period for AGN employees, based on the expected module completion time per LMS.</t>
    </r>
    <r>
      <rPr>
        <sz val="9"/>
        <rFont val="Calibri"/>
        <family val="2"/>
      </rPr>
      <t>  </t>
    </r>
  </si>
  <si>
    <t xml:space="preserve">Safety </t>
  </si>
  <si>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AGN workplace or AGN activity undertaken by an AGN employee or contractor that resulted in: Fatalities, Lost Time Injuries, Medical Treated Injuries and Restricted Work Injuries. It excludes First Aid Incidents and High Potential Incidents.  </t>
    </r>
  </si>
  <si>
    <r>
      <rPr>
        <b/>
        <sz val="9"/>
        <rFont val="Tahoma"/>
        <family val="2"/>
      </rPr>
      <t xml:space="preserve">Fatalities: </t>
    </r>
    <r>
      <rPr>
        <sz val="9"/>
        <rFont val="Tahoma"/>
        <family val="2"/>
      </rPr>
      <t>A</t>
    </r>
    <r>
      <rPr>
        <sz val="9"/>
        <color theme="1"/>
        <rFont val="Tahoma"/>
        <family val="2"/>
      </rPr>
      <t>n incident resulting in a work-related death of any person including an AGN employee or contractor.</t>
    </r>
  </si>
  <si>
    <r>
      <rPr>
        <b/>
        <sz val="9"/>
        <rFont val="Tahoma"/>
        <family val="2"/>
      </rPr>
      <t>Total Hours Worked</t>
    </r>
    <r>
      <rPr>
        <b/>
        <sz val="9"/>
        <color theme="1"/>
        <rFont val="Tahoma"/>
        <family val="2"/>
      </rPr>
      <t>:</t>
    </r>
    <r>
      <rPr>
        <sz val="9"/>
        <color theme="1"/>
        <rFont val="Tahoma"/>
        <family val="2"/>
      </rPr>
      <t xml:space="preserve"> Hours worked by AGN full-time employees and contractors. The number of total hours worked excludes paid leave of absence from work (paid vacations, paid sick leave, public holidays) and is based on actual hours from pay runs. Total hours worked by contractors are reported to AGN by the external contractors.</t>
    </r>
    <r>
      <rPr>
        <sz val="9"/>
        <color rgb="FF000000"/>
        <rFont val="Calibri"/>
        <family val="2"/>
        <scheme val="minor"/>
      </rPr>
      <t>  </t>
    </r>
    <r>
      <rPr>
        <sz val="9"/>
        <rFont val="Tahoma"/>
        <family val="2"/>
      </rPr>
      <t xml:space="preserve">
</t>
    </r>
    <r>
      <rPr>
        <sz val="8"/>
        <rFont val="Tahoma"/>
        <family val="2"/>
      </rPr>
      <t>Note: In 2024 we began using actual hours work provided by the payroll system, historically we calculated this as employees x 7.6 hours/days x 20 days/month.</t>
    </r>
  </si>
  <si>
    <r>
      <rPr>
        <b/>
        <sz val="9"/>
        <rFont val="Tahoma"/>
        <family val="2"/>
      </rPr>
      <t>Public Leaks:</t>
    </r>
    <r>
      <rPr>
        <sz val="9"/>
        <color theme="1"/>
        <rFont val="Tahoma"/>
        <family val="2"/>
      </rPr>
      <t xml:space="preserve"> Relate to the number of leak investigation work orders raised via a phone call from the public to the National Response Centre. It excludes Leak Survey or internally generated leak reports</t>
    </r>
    <r>
      <rPr>
        <b/>
        <sz val="9"/>
        <color theme="1"/>
        <rFont val="Tahoma"/>
        <family val="2"/>
      </rPr>
      <t>.</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</si>
  <si>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AGN by its service provider. All responses to leaks calls, except cancelled jobs, are included in the measure, irrespective of the outcome (for example even if no leaks were found). </t>
    </r>
  </si>
  <si>
    <r>
      <rPr>
        <b/>
        <sz val="9"/>
        <rFont val="Tahoma"/>
        <family val="2"/>
      </rPr>
      <t>Leak Management Plan (LMP):</t>
    </r>
    <r>
      <rPr>
        <sz val="9"/>
        <rFont val="Tahoma"/>
        <family val="2"/>
      </rPr>
      <t xml:space="preserve"> Outlines the systems and approach for managing the leak survery program and assessment, classificaiton and repair of gas leaks.</t>
    </r>
  </si>
  <si>
    <r>
      <rPr>
        <b/>
        <sz val="9"/>
        <rFont val="Tahoma"/>
        <family val="2"/>
      </rPr>
      <t xml:space="preserve">Leak Survey:  </t>
    </r>
    <r>
      <rPr>
        <sz val="9"/>
        <rFont val="Tahoma"/>
        <family val="2"/>
      </rPr>
      <t>Planned periodic leak surveys undertaken by AGN. Where a leak is identified, this will result in pinpoint investigation followed by a leak repair work order.</t>
    </r>
    <r>
      <rPr>
        <sz val="9"/>
        <rFont val="Segoe UI"/>
        <family val="2"/>
      </rPr>
      <t>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</si>
  <si>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 and National Response Centre leaks.</t>
    </r>
  </si>
  <si>
    <r>
      <rPr>
        <b/>
        <sz val="9"/>
        <rFont val="Tahoma"/>
        <family val="2"/>
      </rPr>
      <t xml:space="preserve">Class 1 leaks: </t>
    </r>
    <r>
      <rPr>
        <sz val="9"/>
        <rFont val="Tahoma"/>
        <family val="2"/>
      </rPr>
      <t>H</t>
    </r>
    <r>
      <rPr>
        <sz val="9"/>
        <color theme="1"/>
        <rFont val="Tahoma"/>
        <family val="2"/>
      </rPr>
      <t>igh risk leaks (as defined by the Safety Regulatory in each State), to be repaired /</t>
    </r>
    <r>
      <rPr>
        <b/>
        <sz val="9"/>
        <color theme="1"/>
        <rFont val="Tahoma"/>
        <family val="2"/>
      </rPr>
      <t xml:space="preserve"> </t>
    </r>
    <r>
      <rPr>
        <sz val="9"/>
        <color theme="1"/>
        <rFont val="Tahoma"/>
        <family val="2"/>
      </rPr>
      <t xml:space="preserve">made safe (or further work to be conducted) within 24 hours.
</t>
    </r>
    <r>
      <rPr>
        <b/>
        <sz val="9"/>
        <color theme="1"/>
        <rFont val="Tahoma"/>
        <family val="2"/>
      </rPr>
      <t xml:space="preserve">Class 2 leaks: </t>
    </r>
    <r>
      <rPr>
        <sz val="9"/>
        <color theme="1"/>
        <rFont val="Tahoma"/>
        <family val="2"/>
      </rPr>
      <t>Low risk leaks, to be repaired /</t>
    </r>
    <r>
      <rPr>
        <b/>
        <sz val="9"/>
        <color theme="1"/>
        <rFont val="Tahoma"/>
        <family val="2"/>
      </rPr>
      <t xml:space="preserve"> </t>
    </r>
    <r>
      <rPr>
        <sz val="9"/>
        <color theme="1"/>
        <rFont val="Tahoma"/>
        <family val="2"/>
      </rPr>
      <t>made safe (or further work to be conducted) within 7 business days.
This metric measures the compliance to leak repair time required for Class 1 and Class 2 leaks. 
To measure compliance with class 1 and class 2 leak safety regulatory requirements, the repair or made safe timeframe is measured from the date and time when a Leak Service Request is created (either by the National Response Centre or internally generated) to the date and time it is made safe, as recorded in the work order.</t>
    </r>
  </si>
  <si>
    <t>Total number of fatalities as a result of a work-related injury (number)</t>
  </si>
  <si>
    <t>Public Leak Reports Responded to in Target Timeframe (percentage)</t>
  </si>
  <si>
    <t>Performance with LMP Target Timeframe - Class 1 and 2 Repair (percentage)</t>
  </si>
  <si>
    <t>Leak Management Plan (LMP) Leak Survey Compliance (percentage)</t>
  </si>
  <si>
    <t>Community and Human Rights</t>
  </si>
  <si>
    <r>
      <rPr>
        <b/>
        <sz val="9"/>
        <rFont val="Tahoma"/>
        <family val="2"/>
      </rPr>
      <t>Community Investments:</t>
    </r>
    <r>
      <rPr>
        <sz val="9"/>
        <color rgb="FF00A3E0"/>
        <rFont val="Tahoma"/>
        <family val="2"/>
      </rPr>
      <t xml:space="preserve"> </t>
    </r>
    <r>
      <rPr>
        <sz val="9"/>
        <rFont val="Tahoma"/>
        <family val="2"/>
      </rPr>
      <t>Under AGN’s Community Partnership Program (CPP), AGN provides financial contributions to Australian based registered charities or not for profit organisations.  </t>
    </r>
    <r>
      <rPr>
        <sz val="9"/>
        <color rgb="FF00A3E0"/>
        <rFont val="Tahoma"/>
        <family val="2"/>
      </rPr>
      <t> </t>
    </r>
    <r>
      <rPr>
        <sz val="9"/>
        <rFont val="Tahoma"/>
        <family val="2"/>
      </rPr>
      <t xml:space="preserve">
</t>
    </r>
    <r>
      <rPr>
        <sz val="8"/>
        <rFont val="Tahoma"/>
        <family val="2"/>
      </rPr>
      <t>Note: Funding for the CPP Program is budgeted and paid by AGN for all entities within the Australian Gas Infrastructure Group (AGIG) and is consistent with year on year.</t>
    </r>
  </si>
  <si>
    <r>
      <rPr>
        <b/>
        <sz val="9"/>
        <rFont val="Tahoma"/>
        <family val="2"/>
      </rPr>
      <t>Volunteer Hours:</t>
    </r>
    <r>
      <rPr>
        <sz val="9"/>
        <rFont val="Tahoma"/>
        <family val="2"/>
      </rPr>
      <t xml:space="preserve"> Hours that AGN employees have volunteered during the reporting period. Volunteer hours must be used for Australian based registered charities or not for profit organisations. </t>
    </r>
  </si>
  <si>
    <t xml:space="preserve">Community Investment </t>
  </si>
  <si>
    <t>AGIG Volunteer Hours (AGN)</t>
  </si>
  <si>
    <t xml:space="preserve">Supply Chain </t>
  </si>
  <si>
    <r>
      <rPr>
        <b/>
        <sz val="9"/>
        <rFont val="Tahoma"/>
        <family val="2"/>
      </rPr>
      <t>Active Supplier:</t>
    </r>
    <r>
      <rPr>
        <sz val="9"/>
        <color theme="1"/>
        <rFont val="Tahoma"/>
        <family val="2"/>
      </rPr>
      <t xml:space="preserve"> A vendor within AGN's Enterprise Resource Planning system (SAP).</t>
    </r>
    <r>
      <rPr>
        <sz val="9"/>
        <color rgb="FF000000"/>
        <rFont val="Calibri"/>
        <family val="2"/>
        <scheme val="minor"/>
      </rPr>
      <t>  </t>
    </r>
  </si>
  <si>
    <r>
      <rPr>
        <b/>
        <sz val="9"/>
        <rFont val="Tahoma"/>
        <family val="2"/>
      </rPr>
      <t>Tier 1 Supplier:</t>
    </r>
    <r>
      <rPr>
        <sz val="9"/>
        <color rgb="FF00A3E0"/>
        <rFont val="Tahoma"/>
        <family val="2"/>
      </rPr>
      <t xml:space="preserve"> </t>
    </r>
    <r>
      <rPr>
        <sz val="9"/>
        <rFont val="Tahoma"/>
        <family val="2"/>
      </rPr>
      <t xml:space="preserve">Direct supplier of a product or service, with purchases during the reporting period. </t>
    </r>
  </si>
  <si>
    <r>
      <rPr>
        <b/>
        <sz val="9"/>
        <rFont val="Tahoma"/>
        <family val="2"/>
      </rPr>
      <t>Purchases:</t>
    </r>
    <r>
      <rPr>
        <b/>
        <sz val="9"/>
        <color theme="1"/>
        <rFont val="Tahoma"/>
        <family val="2"/>
      </rPr>
      <t xml:space="preserve"> </t>
    </r>
    <r>
      <rPr>
        <sz val="9"/>
        <color theme="1"/>
        <rFont val="Tahoma"/>
        <family val="2"/>
      </rPr>
      <t>Purchases made during the reporting period, for which an invoice has been received and processed by AGN.</t>
    </r>
    <r>
      <rPr>
        <sz val="9"/>
        <color rgb="FF000000"/>
        <rFont val="Calibri"/>
        <family val="2"/>
        <scheme val="minor"/>
      </rPr>
      <t>  </t>
    </r>
  </si>
  <si>
    <t>Number of Active Tier 1 Suppliers by Geographical Location (number)</t>
  </si>
  <si>
    <t>Proportion of Spend of Active Tier 1 Local Suppliers (percentage)</t>
  </si>
  <si>
    <t xml:space="preserve">To reflect true Supplier Payment made during the reporting period, the following payments have  been excluded: APA Group has been excluded as a supplier, given the nature of the service provider agreement, monthly BAS activity statements, employee and payroll related payments and inter-company activities. </t>
  </si>
  <si>
    <t>to be removed as did not meet pre-assurance</t>
  </si>
  <si>
    <t>Basis of Preparation: MGN</t>
  </si>
  <si>
    <t>Organisational boundary: MGN and its controlled entities for the reporting period, unless otherwise specified</t>
  </si>
  <si>
    <t>Operations</t>
  </si>
  <si>
    <r>
      <rPr>
        <b/>
        <sz val="9"/>
        <color rgb="FF000000"/>
        <rFont val="Tahoma"/>
        <family val="2"/>
      </rPr>
      <t>Replacement Mains:</t>
    </r>
    <r>
      <rPr>
        <sz val="9"/>
        <color rgb="FF000000"/>
        <rFont val="Tahoma"/>
        <family val="2"/>
      </rPr>
      <t xml:space="preserve"> Total length in kilometres of pipelines replaced (including upgrades and commissions) in service and owned by MGN during the reporting period.</t>
    </r>
  </si>
  <si>
    <r>
      <rPr>
        <b/>
        <sz val="9"/>
        <rFont val="Tahoma"/>
        <family val="2"/>
      </rPr>
      <t>Total Distribution Length:</t>
    </r>
    <r>
      <rPr>
        <sz val="9"/>
        <rFont val="Tahoma"/>
        <family val="2"/>
      </rPr>
      <t xml:space="preserve"> </t>
    </r>
    <r>
      <rPr>
        <sz val="9"/>
        <color theme="1"/>
        <rFont val="Tahoma"/>
        <family val="2"/>
      </rPr>
      <t>Total length in kilometres of distribution pipelines in service and owned by MGN as at the end of reporting period.</t>
    </r>
  </si>
  <si>
    <r>
      <rPr>
        <b/>
        <sz val="9"/>
        <rFont val="Tahoma"/>
        <family val="2"/>
      </rPr>
      <t xml:space="preserve">Total Transmission Length: </t>
    </r>
    <r>
      <rPr>
        <sz val="9"/>
        <color theme="1"/>
        <rFont val="Tahoma"/>
        <family val="2"/>
      </rPr>
      <t>Total length in kilometres of transmission pipelines in service and owned by MGN as at the end of the reporting period.</t>
    </r>
  </si>
  <si>
    <r>
      <rPr>
        <b/>
        <sz val="9"/>
        <rFont val="Tahoma"/>
        <family val="2"/>
      </rPr>
      <t>Corruption Practices:</t>
    </r>
    <r>
      <rPr>
        <sz val="9"/>
        <rFont val="Tahoma"/>
        <family val="2"/>
      </rPr>
      <t xml:space="preserve"> Circumstances or activities amounting to fraud, corruption, misconduct or improper states of affairs or circumstances, including conduct that could result in a contravention of laws applicable to MGN, and is considered “Reportable Conduct” in accordance with the MGN Fraud Corruption Misconduct Prevention and Whistleblowing Policy.
</t>
    </r>
    <r>
      <rPr>
        <sz val="8"/>
        <rFont val="Tahoma"/>
        <family val="2"/>
      </rPr>
      <t>Note: This definition has been updated to remove the reference to the version of MGN Fraud Corruption Misconduct Prevention and Whistleblowing Policy, as this is reviewed annually as part of our Corporate Governance.</t>
    </r>
  </si>
  <si>
    <r>
      <rPr>
        <b/>
        <sz val="9"/>
        <rFont val="Tahoma"/>
        <family val="2"/>
      </rPr>
      <t xml:space="preserve">Whistleblower Reports: </t>
    </r>
    <r>
      <rPr>
        <sz val="9"/>
        <rFont val="Tahoma"/>
        <family val="2"/>
      </rPr>
      <t xml:space="preserve">A whistleblowing report, submitted to Grant Thornton, or otherwise to MGN using any of the methods outlined in MGN’s Fraud Corruption Misconduct Prevention and Whistleblowing Policy to report any suspected impropriety, misconduct, corruption or malpractice on a confidential basis. 
</t>
    </r>
    <r>
      <rPr>
        <sz val="8"/>
        <rFont val="Tahoma"/>
        <family val="2"/>
      </rPr>
      <t xml:space="preserve">Note: This definition has been updated to remove the reference to the version of the MGN's Fraud Corruption Misconduct and Whistleblowing Policy, as this is reviewed annually as part of our Corporate Governance. </t>
    </r>
  </si>
  <si>
    <r>
      <rPr>
        <b/>
        <sz val="9"/>
        <rFont val="Tahoma"/>
        <family val="2"/>
      </rPr>
      <t>Grant Thornton:</t>
    </r>
    <r>
      <rPr>
        <sz val="9"/>
        <rFont val="Tahoma"/>
        <family val="2"/>
      </rPr>
      <t xml:space="preserve"> Independent provider of MGN’s confidential whistleblowing hotline.</t>
    </r>
  </si>
  <si>
    <r>
      <rPr>
        <b/>
        <sz val="9"/>
        <rFont val="Tahoma"/>
        <family val="2"/>
      </rPr>
      <t>Cybersecurity Breaches:</t>
    </r>
    <r>
      <rPr>
        <sz val="9"/>
        <rFont val="Tahoma"/>
        <family val="2"/>
      </rPr>
      <t xml:space="preserve"> A confirmed data or cyber breach resulting in unauthorised access to, modification, disclosure, or other misuse of MGN data or technology systems.  </t>
    </r>
  </si>
  <si>
    <r>
      <rPr>
        <b/>
        <sz val="9"/>
        <rFont val="Tahoma"/>
        <family val="2"/>
      </rPr>
      <t>Significant Notifiable Breaches:</t>
    </r>
    <r>
      <rPr>
        <sz val="9"/>
        <rFont val="Tahoma"/>
        <family val="2"/>
      </rPr>
      <t> Breach that impacts customers, employees and contractors and is reportable to one or more relevant regulators in compliance with legislative or regulatory requirements applicable to MGN including: Australian Privacy Legislation, Security of Critical Infrastructure (SOCI) Legislation, Foreign Investment Review Board (FIRB) requirements. </t>
    </r>
  </si>
  <si>
    <r>
      <rPr>
        <b/>
        <sz val="9"/>
        <rFont val="Tahoma"/>
        <family val="2"/>
      </rPr>
      <t xml:space="preserve">Full-time Employee: </t>
    </r>
    <r>
      <rPr>
        <sz val="9"/>
        <rFont val="Tahoma"/>
        <family val="2"/>
      </rPr>
      <t>An employee who is employed on a full-time basis by MGN, and works 38 hours per week, as outlined in their employment contract. </t>
    </r>
  </si>
  <si>
    <r>
      <rPr>
        <b/>
        <sz val="9"/>
        <rFont val="Tahoma"/>
        <family val="2"/>
      </rPr>
      <t>Part-time Employee:</t>
    </r>
    <r>
      <rPr>
        <sz val="9"/>
        <rFont val="Tahoma"/>
        <family val="2"/>
      </rPr>
      <t xml:space="preserve"> An employee who is employed on a part-time basis by MGN, who works less than 38 hours per week, as outlined in their employment contract. </t>
    </r>
  </si>
  <si>
    <r>
      <rPr>
        <b/>
        <sz val="9"/>
        <rFont val="Tahoma"/>
        <family val="2"/>
      </rPr>
      <t xml:space="preserve">Casual Employee: </t>
    </r>
    <r>
      <rPr>
        <sz val="9"/>
        <rFont val="Tahoma"/>
        <family val="2"/>
      </rPr>
      <t>An employee who is employed on a casual basis by MGN, in line with the definitions of a casual employee under the Fair Work Act 2009. </t>
    </r>
  </si>
  <si>
    <r>
      <rPr>
        <b/>
        <sz val="9"/>
        <rFont val="Tahoma"/>
        <family val="2"/>
      </rPr>
      <t>Workforce by Region:</t>
    </r>
    <r>
      <rPr>
        <sz val="9"/>
        <rFont val="Tahoma"/>
        <family val="2"/>
      </rPr>
      <t xml:space="preserve"> The distribution of employees by region as at the end of the reporting period (31 December 2023). Location of the employee is extracted from the MGN payroll system and is based on the state at which the employee performs the majority of their MGN related work. For the purposes of this metric workforce data includes full-time, part-time and casual employees and excludes contractors. </t>
    </r>
  </si>
  <si>
    <t>Workforce by Employment Type (Full-time, Part-time, Casual)  (percentage and number)</t>
  </si>
  <si>
    <r>
      <rPr>
        <b/>
        <sz val="9"/>
        <rFont val="Tahoma"/>
        <family val="2"/>
      </rPr>
      <t>Learning Management System (LMS):</t>
    </r>
    <r>
      <rPr>
        <b/>
        <sz val="9"/>
        <color theme="1"/>
        <rFont val="Tahoma"/>
        <family val="2"/>
      </rPr>
      <t xml:space="preserve"> </t>
    </r>
    <r>
      <rPr>
        <sz val="9"/>
        <color theme="1"/>
        <rFont val="Tahoma"/>
        <family val="2"/>
      </rPr>
      <t>The system used to record the completion of Training by employees</t>
    </r>
  </si>
  <si>
    <r>
      <rPr>
        <b/>
        <sz val="9"/>
        <rFont val="Tahoma"/>
        <family val="2"/>
      </rPr>
      <t xml:space="preserve">Total Training Hours: </t>
    </r>
    <r>
      <rPr>
        <sz val="9"/>
        <rFont val="Tahoma"/>
        <family val="2"/>
      </rPr>
      <t>Total training hours recorded in LMS/Training and Development Booking Sheet during the reporting period for MGN employees, based on the expected module completion time per LMS.</t>
    </r>
    <r>
      <rPr>
        <sz val="9"/>
        <rFont val="Calibri"/>
        <family val="2"/>
      </rPr>
      <t>  </t>
    </r>
  </si>
  <si>
    <r>
      <rPr>
        <b/>
        <sz val="9"/>
        <rFont val="Tahoma"/>
        <family val="2"/>
      </rPr>
      <t>Total Recordable Injury Frequency Rate (TRIFR):</t>
    </r>
    <r>
      <rPr>
        <sz val="9"/>
        <rFont val="Tahoma"/>
        <family val="2"/>
      </rPr>
      <t xml:space="preserve"> Reports the number of Total Recordable Injuries (TRI) per million hours worked. TRIFR includes work related injuries that relate to an MGN workplace or MGN activity undertaken by an MGN employee or contractor that resulted in: Fatalities, Lost Time Injuries, Medical Treated Injuries and Restricted Work Injuries. It excludes First Aid Incidents and High Potential Incidents.  </t>
    </r>
  </si>
  <si>
    <r>
      <rPr>
        <b/>
        <sz val="9"/>
        <rFont val="Tahoma"/>
        <family val="2"/>
      </rPr>
      <t>Total Hours Worked:</t>
    </r>
    <r>
      <rPr>
        <sz val="9"/>
        <rFont val="Tahoma"/>
        <family val="2"/>
      </rPr>
      <t xml:space="preserve"> Includes hours worked by MGN full-time employees and contractors. The number of total hours worked excludes paid leave of absence from work (paid vacations, paid sick leave, public holidays). Total hours worked by employees is determined by multiplying the total number of MGN employees x 7.6 hours/day x 20 days/month.  Total hours worked by contractors are reported to MGN by the external contractors.</t>
    </r>
  </si>
  <si>
    <r>
      <rPr>
        <b/>
        <sz val="9"/>
        <rFont val="Tahoma"/>
        <family val="2"/>
      </rPr>
      <t>Leak Response Time:</t>
    </r>
    <r>
      <rPr>
        <sz val="9"/>
        <rFont val="Tahoma"/>
        <family val="2"/>
      </rPr>
      <t xml:space="preserve"> The measurement of time from when the Leak Service Request is created by the National Response Centre (when receiving the leak call from the public) to when the First Response operator arrives on site as reported to MGN by its service provider. All responses to leaks calls, except cancelled jobs, are included in the measure, irrespective of the outcome (for example even if no leaks were found). </t>
    </r>
  </si>
  <si>
    <r>
      <rPr>
        <b/>
        <sz val="9"/>
        <rFont val="Tahoma"/>
        <family val="2"/>
      </rPr>
      <t>Leak Management Plan (LMP):</t>
    </r>
    <r>
      <rPr>
        <sz val="9"/>
        <rFont val="Tahoma"/>
        <family val="2"/>
      </rPr>
      <t xml:space="preserve"> Leak surveys: planned periodic leak surveys undertaken by MGN. Where a leak is identified, this will result in pinpoint investigation followed by a leak repair work order. </t>
    </r>
  </si>
  <si>
    <r>
      <rPr>
        <b/>
        <sz val="9"/>
        <rFont val="Tahoma"/>
        <family val="2"/>
      </rPr>
      <t>Leak Repair Work:</t>
    </r>
    <r>
      <rPr>
        <b/>
        <sz val="9"/>
        <color theme="1"/>
        <rFont val="Tahoma"/>
        <family val="2"/>
      </rPr>
      <t xml:space="preserve"> </t>
    </r>
    <r>
      <rPr>
        <sz val="9"/>
        <color theme="1"/>
        <rFont val="Tahoma"/>
        <family val="2"/>
      </rPr>
      <t>Order used to track commencement and completion of remediation of leaks identified from LMP leak surveys.</t>
    </r>
    <r>
      <rPr>
        <sz val="9"/>
        <color rgb="FF000000"/>
        <rFont val="Calibri"/>
        <family val="2"/>
        <scheme val="minor"/>
      </rPr>
      <t>   </t>
    </r>
  </si>
  <si>
    <r>
      <t>Performance with LMP Target Timeframe - Class 1 and 2 Repair (number)</t>
    </r>
    <r>
      <rPr>
        <vertAlign val="superscript"/>
        <sz val="9"/>
        <rFont val="Tahoma"/>
        <family val="2"/>
      </rPr>
      <t>*</t>
    </r>
  </si>
  <si>
    <r>
      <rPr>
        <b/>
        <sz val="9"/>
        <rFont val="Tahoma"/>
        <family val="2"/>
      </rPr>
      <t>Active supplier:</t>
    </r>
    <r>
      <rPr>
        <sz val="9"/>
        <rFont val="Tahoma"/>
        <family val="2"/>
      </rPr>
      <t xml:space="preserve"> A vendor within MGN's Enterprise Resource Planning system (SAP).  </t>
    </r>
  </si>
  <si>
    <r>
      <rPr>
        <b/>
        <sz val="9"/>
        <rFont val="Tahoma"/>
        <family val="2"/>
      </rPr>
      <t>Geographical location:</t>
    </r>
    <r>
      <rPr>
        <sz val="9"/>
        <color theme="1"/>
        <rFont val="Tahoma"/>
        <family val="2"/>
      </rPr>
      <t xml:space="preserve"> The country of the supplier's location, as shown by the address on the supplier’s invoice.</t>
    </r>
  </si>
  <si>
    <r>
      <rPr>
        <b/>
        <sz val="9"/>
        <rFont val="Tahoma"/>
        <family val="2"/>
      </rPr>
      <t>Purchases:</t>
    </r>
    <r>
      <rPr>
        <sz val="9"/>
        <rFont val="Tahoma"/>
        <family val="2"/>
      </rPr>
      <t xml:space="preserve"> Purchases made during the reporting period, for which an invoice has been received and processed by MGN.  </t>
    </r>
  </si>
  <si>
    <r>
      <rPr>
        <b/>
        <sz val="9"/>
        <rFont val="Tahoma"/>
        <family val="2"/>
      </rPr>
      <t>Local suppliers:</t>
    </r>
    <r>
      <rPr>
        <sz val="9"/>
        <color theme="1"/>
        <rFont val="Tahoma"/>
        <family val="2"/>
      </rPr>
      <t xml:space="preserve"> Suppliers with an Australian address, as shown on the supplier's invoice.</t>
    </r>
    <r>
      <rPr>
        <sz val="9"/>
        <color rgb="FF000000"/>
        <rFont val="Calibri"/>
        <family val="2"/>
        <scheme val="minor"/>
      </rPr>
      <t> </t>
    </r>
  </si>
  <si>
    <t>Assurance Statement: DBP</t>
  </si>
  <si>
    <t>Assurance Statement: AGN</t>
  </si>
  <si>
    <t>Assurance Statement: MGN</t>
  </si>
  <si>
    <t>About Australian Gas Infrastructure Group (2024 ESG Report, page 5-6)
Our role and business (2024 ESG Report, page 9-14)
AGIG Website www.agig.com.au</t>
  </si>
  <si>
    <r>
      <t xml:space="preserve">Our Business, (2024 ESG Report, page 11-12)
AGIG Website
Australian Gas Infrastructure Group is owned by a various consortia of private sector entities listed on the Hong Kong Stock Exchange
</t>
    </r>
    <r>
      <rPr>
        <sz val="2"/>
        <rFont val="Tahoma"/>
        <family val="2"/>
      </rPr>
      <t xml:space="preserve">
</t>
    </r>
    <r>
      <rPr>
        <sz val="9"/>
        <rFont val="Tahoma"/>
        <family val="2"/>
      </rPr>
      <t xml:space="preserve">This includes CK Asset Holdings Ltd (CKA), CK Infrastructure Holdings Ltd (CKI), Power Assets Holdings Ltd (PAH) and CK Hutchinson Holdings Ltd (CKH), all part of the CK Group - a leading global investor in energy and infrastructure in the UK, Australia and other developed countries
</t>
    </r>
    <r>
      <rPr>
        <sz val="2"/>
        <rFont val="Tahoma"/>
        <family val="2"/>
      </rPr>
      <t xml:space="preserve">
</t>
    </r>
    <r>
      <rPr>
        <sz val="9"/>
        <rFont val="Tahoma"/>
        <family val="2"/>
      </rPr>
      <t xml:space="preserve">Entity reporting is outlined in the these Data Tables, About worksheet </t>
    </r>
  </si>
  <si>
    <t>Australian Gas Infrastructure Group (Dampier Bunbury Pipeline, Multinet Gas Networks and Australian Gas Networks, 2024 ESG Report, pages 5-6)</t>
  </si>
  <si>
    <r>
      <t xml:space="preserve">AGIG's 2024 ESG report has limited assurance performed
</t>
    </r>
    <r>
      <rPr>
        <sz val="2"/>
        <rFont val="Tahoma"/>
        <family val="2"/>
      </rPr>
      <t xml:space="preserve"> 
</t>
    </r>
    <r>
      <rPr>
        <sz val="9"/>
        <rFont val="Tahoma"/>
        <family val="2"/>
      </rPr>
      <t>Details of the assurance performed and relationship between AGIG and the provider is outlined in the 2024 ESG Report (About), page 3</t>
    </r>
  </si>
  <si>
    <t>2024 ESG Report, 
About AGIG (page 5-6)
Our Role (page 13)
Our Business (page 14)
AGIG Website https://www.agig.com.au/who-we-are</t>
  </si>
  <si>
    <r>
      <t xml:space="preserve">VERSION: Performance Data Tables posted 6 </t>
    </r>
    <r>
      <rPr>
        <sz val="10"/>
        <color theme="1"/>
        <rFont val="Tahoma"/>
        <family val="2"/>
      </rPr>
      <t>March 2025</t>
    </r>
    <r>
      <rPr>
        <sz val="11"/>
        <color theme="1"/>
        <rFont val="Calibri"/>
        <family val="2"/>
        <scheme val="minor"/>
      </rPr>
      <t>, updated 18 March to reflect change in page numbers of ESG Report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</si>
</sst>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6" formatCode="&quot;$&quot;#,##0;[Red]\-&quot;$&quot;#,##0"/>
    <numFmt numFmtId="43" formatCode="_-* #,##0.00_-;\-* #,##0.00_-;_-* &quot;-&quot;??_-;_-@_-"/>
    <numFmt numFmtId="164" formatCode="_(* #,##0.00_);_(* \(#,##0.00\);_(* &quot;-&quot;??_);_(@_)"/>
    <numFmt numFmtId="165" formatCode="_(* #,##0.0_);_(* \(#,##0.0\);_(* &quot;-&quot;_);_(@_)"/>
    <numFmt numFmtId="166" formatCode="0.0%"/>
    <numFmt numFmtId="167" formatCode="#,##0.0"/>
    <numFmt numFmtId="168" formatCode="[$-C09]dd\-mmmm\-yyyy;@"/>
  </numFmts>
  <fonts count="61" x14ac:knownFonts="1">
    <font>
      <sz val="11"/>
      <color theme="1"/>
      <name val="Calibri"/>
      <family val="2"/>
      <scheme val="minor"/>
    </font>
    <font>
      <sz val="11"/>
      <color theme="1"/>
      <name val="Tahoma"/>
      <family val="2"/>
    </font>
    <font>
      <sz val="11"/>
      <color theme="1"/>
      <name val="Calibri"/>
      <family val="2"/>
      <scheme val="minor"/>
    </font>
    <font>
      <sz val="10"/>
      <name val="Arial"/>
      <family val="2"/>
    </font>
    <font>
      <sz val="7"/>
      <name val="Arial Black"/>
      <family val="2"/>
    </font>
    <font>
      <sz val="7"/>
      <name val="Arial"/>
      <family val="2"/>
    </font>
    <font>
      <b/>
      <sz val="7"/>
      <name val="Arial"/>
      <family val="2"/>
    </font>
    <font>
      <sz val="6"/>
      <color theme="1"/>
      <name val="RT_Vickerman Light"/>
      <family val="2"/>
    </font>
    <font>
      <sz val="7"/>
      <color theme="1"/>
      <name val="Calibri"/>
      <family val="2"/>
      <scheme val="minor"/>
    </font>
    <font>
      <b/>
      <sz val="9.5"/>
      <color theme="6"/>
      <name val="Arial"/>
      <family val="2"/>
    </font>
    <font>
      <b/>
      <sz val="10"/>
      <color rgb="FFFF0000"/>
      <name val="Calibri"/>
      <family val="2"/>
      <scheme val="major"/>
    </font>
    <font>
      <sz val="10"/>
      <color rgb="FF000000"/>
      <name val="Arial"/>
      <family val="2"/>
    </font>
    <font>
      <b/>
      <sz val="9"/>
      <name val="Tahoma"/>
      <family val="2"/>
    </font>
    <font>
      <sz val="9"/>
      <name val="Tahoma"/>
      <family val="2"/>
    </font>
    <font>
      <sz val="9"/>
      <color theme="1"/>
      <name val="Tahoma"/>
      <family val="2"/>
    </font>
    <font>
      <b/>
      <sz val="9"/>
      <color rgb="FF000000"/>
      <name val="Tahoma"/>
      <family val="2"/>
    </font>
    <font>
      <sz val="9"/>
      <color rgb="FF000000"/>
      <name val="Tahoma"/>
      <family val="2"/>
    </font>
    <font>
      <b/>
      <sz val="9"/>
      <color rgb="FFFF0000"/>
      <name val="Tahoma"/>
      <family val="2"/>
    </font>
    <font>
      <b/>
      <sz val="9"/>
      <color theme="1"/>
      <name val="Tahoma"/>
      <family val="2"/>
    </font>
    <font>
      <b/>
      <sz val="12"/>
      <color rgb="FF003C71"/>
      <name val="Tahoma"/>
      <family val="2"/>
    </font>
    <font>
      <b/>
      <sz val="9"/>
      <color rgb="FF00A3E0"/>
      <name val="Tahoma"/>
      <family val="2"/>
    </font>
    <font>
      <sz val="9"/>
      <color rgb="FF00A3E0"/>
      <name val="Tahoma"/>
      <family val="2"/>
    </font>
    <font>
      <sz val="9"/>
      <color rgb="FFFF0000"/>
      <name val="Tahoma"/>
      <family val="2"/>
    </font>
    <font>
      <sz val="10"/>
      <color theme="1"/>
      <name val="Tahoma"/>
      <family val="2"/>
    </font>
    <font>
      <sz val="9"/>
      <color theme="0"/>
      <name val="Tahoma"/>
      <family val="2"/>
    </font>
    <font>
      <b/>
      <sz val="9"/>
      <color theme="0"/>
      <name val="Tahoma"/>
      <family val="2"/>
    </font>
    <font>
      <vertAlign val="superscript"/>
      <sz val="9"/>
      <color theme="1"/>
      <name val="Tahoma"/>
      <family val="2"/>
    </font>
    <font>
      <u/>
      <sz val="9"/>
      <color theme="8"/>
      <name val="Tahoma"/>
      <family val="2"/>
    </font>
    <font>
      <b/>
      <sz val="16"/>
      <color rgb="FF003C71"/>
      <name val="Tahoma"/>
      <family val="2"/>
    </font>
    <font>
      <vertAlign val="subscript"/>
      <sz val="9"/>
      <color theme="1"/>
      <name val="Tahoma"/>
      <family val="2"/>
    </font>
    <font>
      <b/>
      <vertAlign val="subscript"/>
      <sz val="9"/>
      <color theme="1"/>
      <name val="Tahoma"/>
      <family val="2"/>
    </font>
    <font>
      <b/>
      <vertAlign val="subscript"/>
      <sz val="9"/>
      <color theme="0"/>
      <name val="Tahoma"/>
      <family val="2"/>
    </font>
    <font>
      <u/>
      <sz val="9"/>
      <name val="Tahoma"/>
      <family val="2"/>
    </font>
    <font>
      <b/>
      <u/>
      <sz val="9"/>
      <name val="Tahoma"/>
      <family val="2"/>
    </font>
    <font>
      <sz val="9"/>
      <color rgb="FF000000"/>
      <name val="Calibri"/>
      <family val="2"/>
      <scheme val="minor"/>
    </font>
    <font>
      <sz val="9"/>
      <name val="Calibri"/>
      <family val="2"/>
    </font>
    <font>
      <sz val="9"/>
      <name val="Segoe UI"/>
      <family val="2"/>
    </font>
    <font>
      <sz val="10"/>
      <color rgb="FF000000"/>
      <name val="Tahoma"/>
      <family val="2"/>
    </font>
    <font>
      <b/>
      <vertAlign val="superscript"/>
      <sz val="9"/>
      <color theme="1"/>
      <name val="Tahoma"/>
      <family val="2"/>
    </font>
    <font>
      <sz val="9"/>
      <color theme="1"/>
      <name val="Tahoma"/>
      <family val="2"/>
    </font>
    <font>
      <b/>
      <sz val="12"/>
      <color rgb="FF003C71"/>
      <name val="Tahoma"/>
      <family val="2"/>
    </font>
    <font>
      <sz val="10"/>
      <color theme="8"/>
      <name val="Arial"/>
      <family val="2"/>
    </font>
    <font>
      <i/>
      <sz val="9"/>
      <color theme="1"/>
      <name val="Tahoma"/>
      <family val="2"/>
    </font>
    <font>
      <b/>
      <vertAlign val="superscript"/>
      <sz val="9"/>
      <color theme="0"/>
      <name val="Tahoma"/>
      <family val="2"/>
    </font>
    <font>
      <sz val="8"/>
      <color theme="1"/>
      <name val="Tahoma"/>
      <family val="2"/>
    </font>
    <font>
      <vertAlign val="superscript"/>
      <sz val="8"/>
      <color theme="1"/>
      <name val="Tahoma"/>
      <family val="2"/>
    </font>
    <font>
      <sz val="9"/>
      <color theme="1"/>
      <name val="Tahoma"/>
      <family val="2"/>
    </font>
    <font>
      <u/>
      <sz val="11"/>
      <color theme="11"/>
      <name val="Calibri"/>
      <family val="2"/>
      <scheme val="minor"/>
    </font>
    <font>
      <sz val="2"/>
      <name val="Tahoma"/>
      <family val="2"/>
    </font>
    <font>
      <u/>
      <sz val="9"/>
      <color rgb="FF003C71"/>
      <name val="Tahoma"/>
      <family val="2"/>
    </font>
    <font>
      <sz val="9"/>
      <color theme="1"/>
      <name val="Tahoma"/>
      <family val="2"/>
    </font>
    <font>
      <u/>
      <sz val="11"/>
      <color theme="10"/>
      <name val="Calibri"/>
      <family val="2"/>
      <scheme val="minor"/>
    </font>
    <font>
      <sz val="8"/>
      <name val="Tahoma"/>
      <family val="2"/>
    </font>
    <font>
      <sz val="9"/>
      <color rgb="FF000000"/>
      <name val="Calibri"/>
      <family val="2"/>
    </font>
    <font>
      <sz val="8"/>
      <color rgb="FF000000"/>
      <name val="Tahoma"/>
      <family val="2"/>
    </font>
    <font>
      <vertAlign val="superscript"/>
      <sz val="9"/>
      <name val="Tahoma"/>
      <family val="2"/>
    </font>
    <font>
      <sz val="10"/>
      <name val="Tahoma"/>
      <family val="2"/>
    </font>
    <font>
      <sz val="10"/>
      <color rgb="FF000000"/>
      <name val="Calibri"/>
      <family val="2"/>
    </font>
    <font>
      <b/>
      <sz val="9"/>
      <color rgb="FF00B0F0"/>
      <name val="Tahoma"/>
      <family val="2"/>
    </font>
    <font>
      <b/>
      <vertAlign val="superscript"/>
      <sz val="9"/>
      <color rgb="FF00B0F0"/>
      <name val="Tahoma"/>
      <family val="2"/>
    </font>
    <font>
      <sz val="10"/>
      <color rgb="FF000000"/>
      <name val="Calibri"/>
      <family val="2"/>
      <scheme val="minor"/>
    </font>
  </fonts>
  <fills count="13">
    <fill>
      <patternFill patternType="none"/>
    </fill>
    <fill>
      <patternFill patternType="gray125"/>
    </fill>
    <fill>
      <patternFill patternType="solid">
        <fgColor theme="0"/>
        <bgColor indexed="64"/>
      </patternFill>
    </fill>
    <fill>
      <patternFill patternType="solid">
        <fgColor indexed="22"/>
        <bgColor indexed="64"/>
      </patternFill>
    </fill>
    <fill>
      <patternFill patternType="solid">
        <fgColor rgb="FF003C71"/>
        <bgColor indexed="64"/>
      </patternFill>
    </fill>
    <fill>
      <patternFill patternType="solid">
        <fgColor rgb="FF00A3E0"/>
        <bgColor indexed="64"/>
      </patternFill>
    </fill>
    <fill>
      <patternFill patternType="solid">
        <fgColor theme="0"/>
        <bgColor rgb="FF000000"/>
      </patternFill>
    </fill>
    <fill>
      <patternFill patternType="solid">
        <fgColor theme="7" tint="0.89999084444715716"/>
        <bgColor indexed="64"/>
      </patternFill>
    </fill>
    <fill>
      <patternFill patternType="solid">
        <fgColor theme="7" tint="0.749992370372631"/>
        <bgColor indexed="64"/>
      </patternFill>
    </fill>
    <fill>
      <patternFill patternType="solid">
        <fgColor theme="9" tint="0.79998168889431442"/>
        <bgColor indexed="64"/>
      </patternFill>
    </fill>
    <fill>
      <patternFill patternType="solid">
        <fgColor rgb="FF00B0F0"/>
        <bgColor indexed="64"/>
      </patternFill>
    </fill>
    <fill>
      <patternFill patternType="solid">
        <fgColor rgb="FF00A3E0"/>
        <bgColor rgb="FF000000"/>
      </patternFill>
    </fill>
    <fill>
      <patternFill patternType="solid">
        <fgColor theme="0" tint="-4.9989318521683403E-2"/>
        <bgColor rgb="FF000000"/>
      </patternFill>
    </fill>
  </fills>
  <borders count="40">
    <border>
      <left/>
      <right/>
      <top/>
      <bottom/>
      <diagonal/>
    </border>
    <border>
      <left/>
      <right/>
      <top/>
      <bottom style="thin">
        <color indexed="64"/>
      </bottom>
      <diagonal/>
    </border>
    <border>
      <left/>
      <right/>
      <top style="thin">
        <color theme="9" tint="0.59996337778862885"/>
      </top>
      <bottom style="thin">
        <color theme="9" tint="0.59996337778862885"/>
      </bottom>
      <diagonal/>
    </border>
    <border>
      <left/>
      <right/>
      <top/>
      <bottom style="thin">
        <color theme="0" tint="-0.34998626667073579"/>
      </bottom>
      <diagonal/>
    </border>
    <border>
      <left/>
      <right/>
      <top/>
      <bottom style="thin">
        <color rgb="FFA6A6A6"/>
      </bottom>
      <diagonal/>
    </border>
    <border>
      <left/>
      <right/>
      <top style="thin">
        <color rgb="FF00A3E0"/>
      </top>
      <bottom style="thin">
        <color rgb="FF00A3E0"/>
      </bottom>
      <diagonal/>
    </border>
    <border>
      <left/>
      <right/>
      <top/>
      <bottom style="thin">
        <color rgb="FF00A3E0"/>
      </bottom>
      <diagonal/>
    </border>
    <border>
      <left style="thin">
        <color rgb="FF003C71"/>
      </left>
      <right/>
      <top style="thin">
        <color rgb="FF003C71"/>
      </top>
      <bottom/>
      <diagonal/>
    </border>
    <border>
      <left style="thin">
        <color rgb="FF003C71"/>
      </left>
      <right/>
      <top/>
      <bottom style="thin">
        <color rgb="FF003C71"/>
      </bottom>
      <diagonal/>
    </border>
    <border>
      <left/>
      <right/>
      <top/>
      <bottom style="thin">
        <color rgb="FF003C71"/>
      </bottom>
      <diagonal/>
    </border>
    <border>
      <left style="thin">
        <color theme="0"/>
      </left>
      <right/>
      <top style="thin">
        <color rgb="FF003C71"/>
      </top>
      <bottom/>
      <diagonal/>
    </border>
    <border>
      <left style="thin">
        <color theme="0"/>
      </left>
      <right/>
      <top/>
      <bottom style="thin">
        <color rgb="FF003C71"/>
      </bottom>
      <diagonal/>
    </border>
    <border>
      <left/>
      <right style="thin">
        <color theme="0"/>
      </right>
      <top/>
      <bottom style="thin">
        <color rgb="FF003C71"/>
      </bottom>
      <diagonal/>
    </border>
    <border>
      <left style="thin">
        <color theme="0"/>
      </left>
      <right style="thin">
        <color theme="0"/>
      </right>
      <top style="thin">
        <color rgb="FF003C71"/>
      </top>
      <bottom/>
      <diagonal/>
    </border>
    <border>
      <left style="thin">
        <color rgb="FF003C71"/>
      </left>
      <right style="thin">
        <color theme="0"/>
      </right>
      <top style="thin">
        <color rgb="FF003C71"/>
      </top>
      <bottom style="thin">
        <color rgb="FF003C71"/>
      </bottom>
      <diagonal/>
    </border>
    <border>
      <left style="thin">
        <color theme="0"/>
      </left>
      <right style="thin">
        <color theme="0"/>
      </right>
      <top style="thin">
        <color rgb="FF003C71"/>
      </top>
      <bottom style="thin">
        <color rgb="FF003C71"/>
      </bottom>
      <diagonal/>
    </border>
    <border>
      <left style="thin">
        <color theme="0"/>
      </left>
      <right style="thin">
        <color rgb="FF003C71"/>
      </right>
      <top style="thin">
        <color rgb="FF003C71"/>
      </top>
      <bottom style="thin">
        <color rgb="FF003C71"/>
      </bottom>
      <diagonal/>
    </border>
    <border>
      <left/>
      <right/>
      <top style="thin">
        <color rgb="FF003C71"/>
      </top>
      <bottom style="thin">
        <color rgb="FF00A3E0"/>
      </bottom>
      <diagonal/>
    </border>
    <border>
      <left style="thin">
        <color theme="0"/>
      </left>
      <right/>
      <top style="thin">
        <color rgb="FF003C71"/>
      </top>
      <bottom style="thin">
        <color rgb="FF003C71"/>
      </bottom>
      <diagonal/>
    </border>
    <border>
      <left/>
      <right/>
      <top style="thin">
        <color rgb="FF00A3E0"/>
      </top>
      <bottom/>
      <diagonal/>
    </border>
    <border>
      <left/>
      <right/>
      <top style="medium">
        <color rgb="FF00A3E0"/>
      </top>
      <bottom style="thin">
        <color rgb="FF00A3E0"/>
      </bottom>
      <diagonal/>
    </border>
    <border>
      <left/>
      <right/>
      <top style="thin">
        <color rgb="FF00A3E0"/>
      </top>
      <bottom style="medium">
        <color rgb="FF00A3E0"/>
      </bottom>
      <diagonal/>
    </border>
    <border>
      <left/>
      <right/>
      <top style="thin">
        <color theme="0"/>
      </top>
      <bottom style="thin">
        <color theme="0"/>
      </bottom>
      <diagonal/>
    </border>
    <border>
      <left/>
      <right/>
      <top/>
      <bottom style="thin">
        <color theme="0"/>
      </bottom>
      <diagonal/>
    </border>
    <border>
      <left/>
      <right/>
      <top style="thin">
        <color rgb="FF00A3E0"/>
      </top>
      <bottom style="thin">
        <color rgb="FF00B0F0"/>
      </bottom>
      <diagonal/>
    </border>
    <border>
      <left style="medium">
        <color rgb="FFFFFFFF"/>
      </left>
      <right/>
      <top style="thin">
        <color rgb="FF003C71"/>
      </top>
      <bottom style="medium">
        <color rgb="FFFFFFFF"/>
      </bottom>
      <diagonal/>
    </border>
    <border>
      <left style="medium">
        <color rgb="FFFFFFFF"/>
      </left>
      <right/>
      <top style="medium">
        <color rgb="FFFFFFFF"/>
      </top>
      <bottom style="thin">
        <color rgb="FF00A3E0"/>
      </bottom>
      <diagonal/>
    </border>
    <border>
      <left style="medium">
        <color rgb="FFFFFFFF"/>
      </left>
      <right/>
      <top style="thin">
        <color rgb="FF00A3E0"/>
      </top>
      <bottom style="medium">
        <color rgb="FFFFFFFF"/>
      </bottom>
      <diagonal/>
    </border>
    <border>
      <left/>
      <right/>
      <top style="thin">
        <color rgb="FF00A3E0"/>
      </top>
      <bottom style="medium">
        <color rgb="FF00B0F0"/>
      </bottom>
      <diagonal/>
    </border>
    <border>
      <left/>
      <right/>
      <top style="medium">
        <color rgb="FF00A3E0"/>
      </top>
      <bottom style="medium">
        <color rgb="FF00B0F0"/>
      </bottom>
      <diagonal/>
    </border>
    <border>
      <left/>
      <right/>
      <top style="thin">
        <color theme="0"/>
      </top>
      <bottom/>
      <diagonal/>
    </border>
    <border>
      <left/>
      <right/>
      <top style="medium">
        <color rgb="FF00B0F0"/>
      </top>
      <bottom style="thin">
        <color rgb="FF00A3E0"/>
      </bottom>
      <diagonal/>
    </border>
    <border>
      <left/>
      <right/>
      <top style="medium">
        <color rgb="FF00B0F0"/>
      </top>
      <bottom/>
      <diagonal/>
    </border>
    <border>
      <left/>
      <right/>
      <top style="thin">
        <color rgb="FF00B0F0"/>
      </top>
      <bottom style="medium">
        <color rgb="FF00B0F0"/>
      </bottom>
      <diagonal/>
    </border>
    <border>
      <left/>
      <right/>
      <top style="medium">
        <color rgb="FF00B0F0"/>
      </top>
      <bottom style="thin">
        <color theme="0"/>
      </bottom>
      <diagonal/>
    </border>
    <border>
      <left/>
      <right/>
      <top style="thin">
        <color theme="0"/>
      </top>
      <bottom style="medium">
        <color rgb="FF00B0F0"/>
      </bottom>
      <diagonal/>
    </border>
    <border>
      <left/>
      <right/>
      <top style="medium">
        <color rgb="FF00A3E0"/>
      </top>
      <bottom style="thin">
        <color theme="0"/>
      </bottom>
      <diagonal/>
    </border>
    <border>
      <left/>
      <right/>
      <top style="thin">
        <color theme="0"/>
      </top>
      <bottom style="medium">
        <color rgb="FF00A3E0"/>
      </bottom>
      <diagonal/>
    </border>
    <border>
      <left/>
      <right/>
      <top/>
      <bottom style="thin">
        <color rgb="FF00B0F0"/>
      </bottom>
      <diagonal/>
    </border>
    <border>
      <left/>
      <right/>
      <top/>
      <bottom style="medium">
        <color rgb="FF00A3E0"/>
      </bottom>
      <diagonal/>
    </border>
  </borders>
  <cellStyleXfs count="27">
    <xf numFmtId="0" fontId="0" fillId="0" borderId="0"/>
    <xf numFmtId="9" fontId="2" fillId="0" borderId="0" applyFont="0" applyFill="0" applyBorder="0" applyAlignment="0" applyProtection="0"/>
    <xf numFmtId="0" fontId="2" fillId="0" borderId="0"/>
    <xf numFmtId="0" fontId="9" fillId="0" borderId="0"/>
    <xf numFmtId="0" fontId="3" fillId="0" borderId="0" applyProtection="0"/>
    <xf numFmtId="0" fontId="4" fillId="0" borderId="1"/>
    <xf numFmtId="0" fontId="4" fillId="0" borderId="1">
      <alignment horizontal="right"/>
    </xf>
    <xf numFmtId="0" fontId="5" fillId="0" borderId="0"/>
    <xf numFmtId="165" fontId="6" fillId="3" borderId="0">
      <alignment horizontal="right"/>
    </xf>
    <xf numFmtId="0" fontId="4" fillId="0" borderId="0"/>
    <xf numFmtId="164" fontId="2" fillId="0" borderId="0" applyFont="0" applyFill="0" applyBorder="0" applyAlignment="0" applyProtection="0"/>
    <xf numFmtId="9" fontId="2" fillId="0" borderId="0" applyFont="0" applyFill="0" applyBorder="0" applyAlignment="0" applyProtection="0"/>
    <xf numFmtId="0" fontId="7" fillId="0" borderId="0" applyNumberFormat="0" applyFill="0" applyBorder="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64" fontId="2" fillId="0" borderId="0" applyFont="0" applyFill="0" applyBorder="0" applyAlignment="0" applyProtection="0"/>
    <xf numFmtId="0" fontId="2" fillId="0" borderId="0"/>
    <xf numFmtId="0" fontId="8" fillId="0" borderId="2" applyProtection="0">
      <alignment vertical="center"/>
    </xf>
    <xf numFmtId="43" fontId="2" fillId="0" borderId="0" applyFont="0" applyFill="0" applyBorder="0" applyAlignment="0" applyProtection="0"/>
    <xf numFmtId="0" fontId="27" fillId="0" borderId="0" applyNumberFormat="0" applyFill="0" applyBorder="0" applyAlignment="0" applyProtection="0"/>
    <xf numFmtId="0" fontId="2" fillId="0" borderId="0"/>
    <xf numFmtId="0" fontId="27" fillId="0" borderId="0" applyNumberFormat="0" applyFill="0" applyBorder="0" applyAlignment="0" applyProtection="0"/>
    <xf numFmtId="0" fontId="47" fillId="0" borderId="0" applyNumberFormat="0" applyFill="0" applyBorder="0" applyAlignment="0" applyProtection="0"/>
    <xf numFmtId="0" fontId="51" fillId="0" borderId="0" applyNumberFormat="0" applyFill="0" applyBorder="0" applyAlignment="0" applyProtection="0"/>
    <xf numFmtId="0" fontId="47" fillId="0" borderId="0" applyNumberFormat="0" applyFill="0" applyBorder="0" applyAlignment="0" applyProtection="0"/>
    <xf numFmtId="0" fontId="51" fillId="0" borderId="0" applyNumberFormat="0" applyFill="0" applyBorder="0" applyAlignment="0" applyProtection="0"/>
  </cellStyleXfs>
  <cellXfs count="394">
    <xf numFmtId="0" fontId="0" fillId="0" borderId="0" xfId="0"/>
    <xf numFmtId="0" fontId="14" fillId="0" borderId="0" xfId="2" applyFont="1" applyAlignment="1">
      <alignment vertical="center"/>
    </xf>
    <xf numFmtId="0" fontId="16" fillId="0" borderId="0" xfId="2" applyFont="1" applyAlignment="1">
      <alignment horizontal="left" vertical="center" wrapText="1"/>
    </xf>
    <xf numFmtId="0" fontId="13" fillId="0" borderId="0" xfId="2" applyFont="1" applyAlignment="1">
      <alignment vertical="center"/>
    </xf>
    <xf numFmtId="0" fontId="13" fillId="0" borderId="0" xfId="2" applyFont="1" applyAlignment="1">
      <alignment horizontal="left" vertical="center" wrapText="1"/>
    </xf>
    <xf numFmtId="0" fontId="12" fillId="0" borderId="0" xfId="2" applyFont="1" applyAlignment="1">
      <alignment vertical="center" wrapText="1"/>
    </xf>
    <xf numFmtId="0" fontId="13" fillId="0" borderId="0" xfId="2" applyFont="1" applyAlignment="1">
      <alignment vertical="center" wrapText="1"/>
    </xf>
    <xf numFmtId="0" fontId="15" fillId="0" borderId="0" xfId="2" applyFont="1" applyAlignment="1">
      <alignment vertical="center" wrapText="1"/>
    </xf>
    <xf numFmtId="0" fontId="17" fillId="0" borderId="0" xfId="2" applyFont="1" applyAlignment="1">
      <alignment vertical="center"/>
    </xf>
    <xf numFmtId="0" fontId="19" fillId="0" borderId="0" xfId="2" applyFont="1" applyAlignment="1">
      <alignment vertical="center"/>
    </xf>
    <xf numFmtId="0" fontId="20" fillId="0" borderId="0" xfId="2" applyFont="1" applyAlignment="1">
      <alignment vertical="center"/>
    </xf>
    <xf numFmtId="0" fontId="14" fillId="0" borderId="0" xfId="2" applyFont="1" applyAlignment="1">
      <alignment vertical="top" wrapText="1"/>
    </xf>
    <xf numFmtId="0" fontId="14" fillId="0" borderId="0" xfId="2" applyFont="1" applyAlignment="1">
      <alignmen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23" fillId="0" borderId="0" xfId="2" applyFont="1" applyAlignment="1">
      <alignment vertical="center"/>
    </xf>
    <xf numFmtId="0" fontId="18" fillId="0" borderId="6" xfId="2" applyFont="1" applyBorder="1" applyAlignment="1">
      <alignment vertical="center"/>
    </xf>
    <xf numFmtId="0" fontId="14" fillId="0" borderId="6" xfId="2" applyFont="1" applyBorder="1" applyAlignment="1">
      <alignment vertical="center"/>
    </xf>
    <xf numFmtId="0" fontId="14" fillId="0" borderId="5" xfId="2" applyFont="1" applyBorder="1" applyAlignment="1">
      <alignment horizontal="left" vertical="center" indent="1"/>
    </xf>
    <xf numFmtId="0" fontId="14" fillId="0" borderId="5" xfId="2" applyFont="1" applyBorder="1" applyAlignment="1">
      <alignment horizontal="center" vertical="center"/>
    </xf>
    <xf numFmtId="0" fontId="14" fillId="7" borderId="6" xfId="2" applyFont="1" applyFill="1" applyBorder="1" applyAlignment="1">
      <alignment horizontal="right" vertical="center" indent="1"/>
    </xf>
    <xf numFmtId="0" fontId="14" fillId="0" borderId="6" xfId="2" applyFont="1" applyBorder="1" applyAlignment="1">
      <alignment horizontal="right" vertical="center" indent="1"/>
    </xf>
    <xf numFmtId="0" fontId="14" fillId="7" borderId="5" xfId="2" applyFont="1" applyFill="1" applyBorder="1" applyAlignment="1">
      <alignment horizontal="right" vertical="center" indent="1"/>
    </xf>
    <xf numFmtId="3" fontId="14" fillId="0" borderId="5" xfId="2" applyNumberFormat="1" applyFont="1" applyBorder="1" applyAlignment="1">
      <alignment horizontal="right" vertical="center" indent="1"/>
    </xf>
    <xf numFmtId="3" fontId="18" fillId="0" borderId="5" xfId="2" applyNumberFormat="1" applyFont="1" applyBorder="1" applyAlignment="1">
      <alignment horizontal="right" vertical="center" indent="1"/>
    </xf>
    <xf numFmtId="0" fontId="24" fillId="4" borderId="7" xfId="2" applyFont="1" applyFill="1" applyBorder="1" applyAlignment="1">
      <alignment vertical="center"/>
    </xf>
    <xf numFmtId="0" fontId="24" fillId="4" borderId="8" xfId="2" applyFont="1" applyFill="1" applyBorder="1" applyAlignment="1">
      <alignment vertical="center"/>
    </xf>
    <xf numFmtId="0" fontId="25" fillId="4" borderId="9" xfId="2" applyFont="1" applyFill="1" applyBorder="1" applyAlignment="1">
      <alignment horizontal="center" vertical="center"/>
    </xf>
    <xf numFmtId="3" fontId="18" fillId="8" borderId="5" xfId="2" applyNumberFormat="1" applyFont="1" applyFill="1" applyBorder="1" applyAlignment="1">
      <alignment horizontal="right" vertical="center" indent="1"/>
    </xf>
    <xf numFmtId="0" fontId="25" fillId="5" borderId="5" xfId="2" applyFont="1" applyFill="1" applyBorder="1" applyAlignment="1">
      <alignment vertical="center"/>
    </xf>
    <xf numFmtId="0" fontId="25" fillId="5" borderId="5" xfId="2" applyFont="1" applyFill="1" applyBorder="1" applyAlignment="1">
      <alignment horizontal="center" vertical="center"/>
    </xf>
    <xf numFmtId="0" fontId="25" fillId="4" borderId="11" xfId="2" applyFont="1" applyFill="1" applyBorder="1" applyAlignment="1">
      <alignment horizontal="center" vertical="center"/>
    </xf>
    <xf numFmtId="0" fontId="25" fillId="4" borderId="12" xfId="2" applyFont="1" applyFill="1" applyBorder="1" applyAlignment="1">
      <alignment horizontal="center" vertical="center"/>
    </xf>
    <xf numFmtId="3" fontId="25" fillId="5" borderId="5" xfId="2" applyNumberFormat="1" applyFont="1" applyFill="1" applyBorder="1" applyAlignment="1">
      <alignment horizontal="right" vertical="center" indent="1"/>
    </xf>
    <xf numFmtId="0" fontId="25" fillId="4" borderId="14" xfId="2" applyFont="1" applyFill="1" applyBorder="1" applyAlignment="1">
      <alignment horizontal="center" vertical="center"/>
    </xf>
    <xf numFmtId="0" fontId="25" fillId="4" borderId="15" xfId="2" applyFont="1" applyFill="1" applyBorder="1" applyAlignment="1">
      <alignment horizontal="center" vertical="center"/>
    </xf>
    <xf numFmtId="0" fontId="25" fillId="4" borderId="16" xfId="2" applyFont="1" applyFill="1" applyBorder="1" applyAlignment="1">
      <alignment horizontal="center" vertical="center"/>
    </xf>
    <xf numFmtId="0" fontId="25" fillId="5" borderId="0" xfId="2" applyFont="1" applyFill="1" applyAlignment="1">
      <alignment vertical="center"/>
    </xf>
    <xf numFmtId="0" fontId="25" fillId="5" borderId="0" xfId="2" applyFont="1" applyFill="1" applyAlignment="1">
      <alignment horizontal="center" vertical="center"/>
    </xf>
    <xf numFmtId="3" fontId="25" fillId="5" borderId="0" xfId="2" applyNumberFormat="1" applyFont="1" applyFill="1" applyAlignment="1">
      <alignment horizontal="right" vertical="center" indent="1"/>
    </xf>
    <xf numFmtId="0" fontId="14" fillId="0" borderId="19" xfId="2" applyFont="1" applyBorder="1" applyAlignment="1">
      <alignment horizontal="left" vertical="center" indent="1"/>
    </xf>
    <xf numFmtId="0" fontId="14" fillId="0" borderId="19" xfId="2" applyFont="1" applyBorder="1" applyAlignment="1">
      <alignment horizontal="center" vertical="center"/>
    </xf>
    <xf numFmtId="0" fontId="14" fillId="0" borderId="19" xfId="2" applyFont="1" applyBorder="1" applyAlignment="1">
      <alignment vertical="center"/>
    </xf>
    <xf numFmtId="0" fontId="28" fillId="0" borderId="0" xfId="2" applyFont="1" applyAlignment="1">
      <alignment vertical="center"/>
    </xf>
    <xf numFmtId="0" fontId="18" fillId="9" borderId="5" xfId="2" applyFont="1" applyFill="1" applyBorder="1" applyAlignment="1">
      <alignment horizontal="left" vertical="center" indent="1"/>
    </xf>
    <xf numFmtId="0" fontId="18" fillId="9" borderId="5" xfId="2" applyFont="1" applyFill="1" applyBorder="1" applyAlignment="1">
      <alignment horizontal="center" vertical="center"/>
    </xf>
    <xf numFmtId="3" fontId="18" fillId="9" borderId="5" xfId="2" applyNumberFormat="1" applyFont="1" applyFill="1" applyBorder="1" applyAlignment="1">
      <alignment horizontal="right" vertical="center" indent="1"/>
    </xf>
    <xf numFmtId="0" fontId="14" fillId="0" borderId="17" xfId="2" applyFont="1" applyBorder="1" applyAlignment="1">
      <alignment vertical="center"/>
    </xf>
    <xf numFmtId="0" fontId="14" fillId="0" borderId="17" xfId="2" applyFont="1" applyBorder="1" applyAlignment="1">
      <alignment horizontal="center" vertical="center"/>
    </xf>
    <xf numFmtId="3" fontId="14" fillId="8" borderId="17" xfId="2" applyNumberFormat="1" applyFont="1" applyFill="1" applyBorder="1" applyAlignment="1">
      <alignment horizontal="right" vertical="center" indent="1"/>
    </xf>
    <xf numFmtId="3" fontId="14" fillId="0" borderId="17" xfId="2" applyNumberFormat="1" applyFont="1" applyBorder="1" applyAlignment="1">
      <alignment horizontal="right" vertical="center" indent="1"/>
    </xf>
    <xf numFmtId="3" fontId="14" fillId="8" borderId="19" xfId="2" applyNumberFormat="1" applyFont="1" applyFill="1" applyBorder="1" applyAlignment="1">
      <alignment horizontal="right" vertical="center" indent="1"/>
    </xf>
    <xf numFmtId="3" fontId="14" fillId="0" borderId="19" xfId="2" applyNumberFormat="1" applyFont="1" applyBorder="1" applyAlignment="1">
      <alignment horizontal="right" vertical="center" indent="1"/>
    </xf>
    <xf numFmtId="0" fontId="18" fillId="9" borderId="19" xfId="2" applyFont="1" applyFill="1" applyBorder="1" applyAlignment="1">
      <alignment horizontal="left" vertical="center" indent="1"/>
    </xf>
    <xf numFmtId="0" fontId="18" fillId="9" borderId="19" xfId="2" applyFont="1" applyFill="1" applyBorder="1" applyAlignment="1">
      <alignment horizontal="center" vertical="center"/>
    </xf>
    <xf numFmtId="0" fontId="18" fillId="8" borderId="19" xfId="2" applyFont="1" applyFill="1" applyBorder="1" applyAlignment="1">
      <alignment horizontal="right" vertical="center" indent="1"/>
    </xf>
    <xf numFmtId="0" fontId="18" fillId="9" borderId="19" xfId="2" applyFont="1" applyFill="1" applyBorder="1" applyAlignment="1">
      <alignment horizontal="right" vertical="center" indent="1"/>
    </xf>
    <xf numFmtId="3" fontId="18" fillId="9" borderId="19" xfId="2" applyNumberFormat="1" applyFont="1" applyFill="1" applyBorder="1" applyAlignment="1">
      <alignment horizontal="right" vertical="center" indent="1"/>
    </xf>
    <xf numFmtId="0" fontId="14" fillId="0" borderId="6" xfId="2" applyFont="1" applyBorder="1" applyAlignment="1">
      <alignment horizontal="center" vertical="center"/>
    </xf>
    <xf numFmtId="0" fontId="18" fillId="0" borderId="20" xfId="2" applyFont="1" applyBorder="1" applyAlignment="1">
      <alignment vertical="center"/>
    </xf>
    <xf numFmtId="0" fontId="14" fillId="0" borderId="20" xfId="2" applyFont="1" applyBorder="1" applyAlignment="1">
      <alignment horizontal="center" vertical="center"/>
    </xf>
    <xf numFmtId="0" fontId="14" fillId="7" borderId="20" xfId="2" applyFont="1" applyFill="1" applyBorder="1" applyAlignment="1">
      <alignment horizontal="right" vertical="center" indent="1"/>
    </xf>
    <xf numFmtId="0" fontId="14" fillId="0" borderId="20" xfId="2" applyFont="1" applyBorder="1" applyAlignment="1">
      <alignment horizontal="right" vertical="center" indent="1"/>
    </xf>
    <xf numFmtId="0" fontId="18" fillId="9" borderId="21" xfId="2" applyFont="1" applyFill="1" applyBorder="1" applyAlignment="1">
      <alignment horizontal="left" vertical="center" indent="1"/>
    </xf>
    <xf numFmtId="0" fontId="18" fillId="9" borderId="21" xfId="2" applyFont="1" applyFill="1" applyBorder="1" applyAlignment="1">
      <alignment horizontal="center" vertical="center"/>
    </xf>
    <xf numFmtId="3" fontId="18" fillId="8" borderId="21" xfId="2" applyNumberFormat="1" applyFont="1" applyFill="1" applyBorder="1" applyAlignment="1">
      <alignment horizontal="right" vertical="center" indent="1"/>
    </xf>
    <xf numFmtId="3" fontId="18" fillId="9" borderId="21" xfId="2" applyNumberFormat="1" applyFont="1" applyFill="1" applyBorder="1" applyAlignment="1">
      <alignment horizontal="right" vertical="center" indent="1"/>
    </xf>
    <xf numFmtId="0" fontId="14" fillId="0" borderId="0" xfId="2" applyFont="1" applyAlignment="1">
      <alignment horizontal="left" vertical="top"/>
    </xf>
    <xf numFmtId="3" fontId="14" fillId="0" borderId="20" xfId="2" applyNumberFormat="1" applyFont="1" applyBorder="1" applyAlignment="1">
      <alignment horizontal="right" vertical="center" indent="1"/>
    </xf>
    <xf numFmtId="3" fontId="14" fillId="0" borderId="6" xfId="2" applyNumberFormat="1" applyFont="1" applyBorder="1" applyAlignment="1">
      <alignment horizontal="right" vertical="center" indent="1"/>
    </xf>
    <xf numFmtId="3" fontId="14" fillId="8" borderId="5" xfId="2" applyNumberFormat="1" applyFont="1" applyFill="1" applyBorder="1" applyAlignment="1">
      <alignment horizontal="right" vertical="center" indent="1"/>
    </xf>
    <xf numFmtId="3" fontId="14" fillId="0" borderId="5" xfId="2" applyNumberFormat="1" applyFont="1" applyBorder="1" applyAlignment="1">
      <alignment horizontal="center" vertical="center"/>
    </xf>
    <xf numFmtId="0" fontId="14" fillId="2" borderId="17" xfId="0" applyFont="1" applyFill="1" applyBorder="1" applyAlignment="1">
      <alignment vertical="center"/>
    </xf>
    <xf numFmtId="3" fontId="16" fillId="6" borderId="17" xfId="0" applyNumberFormat="1" applyFont="1" applyFill="1" applyBorder="1" applyAlignment="1">
      <alignment horizontal="center" vertical="center"/>
    </xf>
    <xf numFmtId="3" fontId="16" fillId="6" borderId="17" xfId="0" applyNumberFormat="1" applyFont="1" applyFill="1" applyBorder="1" applyAlignment="1">
      <alignment horizontal="right" vertical="center" indent="1"/>
    </xf>
    <xf numFmtId="0" fontId="14" fillId="2" borderId="5" xfId="0" applyFont="1" applyFill="1" applyBorder="1" applyAlignment="1">
      <alignment vertical="center"/>
    </xf>
    <xf numFmtId="3" fontId="16" fillId="6" borderId="5" xfId="0" applyNumberFormat="1" applyFont="1" applyFill="1" applyBorder="1" applyAlignment="1">
      <alignment horizontal="center" vertical="center"/>
    </xf>
    <xf numFmtId="3" fontId="16" fillId="6" borderId="5" xfId="0" applyNumberFormat="1" applyFont="1" applyFill="1" applyBorder="1" applyAlignment="1">
      <alignment horizontal="right" vertical="center" indent="1"/>
    </xf>
    <xf numFmtId="166" fontId="16" fillId="6" borderId="5" xfId="0" applyNumberFormat="1" applyFont="1" applyFill="1" applyBorder="1" applyAlignment="1">
      <alignment horizontal="center" vertical="center"/>
    </xf>
    <xf numFmtId="166" fontId="16" fillId="6" borderId="5" xfId="0" applyNumberFormat="1" applyFont="1" applyFill="1" applyBorder="1" applyAlignment="1">
      <alignment horizontal="right" vertical="center" indent="1"/>
    </xf>
    <xf numFmtId="0" fontId="25" fillId="4" borderId="9" xfId="0" applyFont="1" applyFill="1" applyBorder="1" applyAlignment="1">
      <alignment horizontal="left" vertical="center"/>
    </xf>
    <xf numFmtId="0" fontId="24" fillId="0" borderId="0" xfId="4" applyFont="1" applyAlignment="1">
      <alignment horizontal="left" vertical="center"/>
    </xf>
    <xf numFmtId="0" fontId="24" fillId="0" borderId="0" xfId="17" applyFont="1" applyAlignment="1">
      <alignment vertical="center"/>
    </xf>
    <xf numFmtId="0" fontId="13" fillId="0" borderId="0" xfId="4" applyFont="1" applyAlignment="1">
      <alignment horizontal="left" vertical="center"/>
    </xf>
    <xf numFmtId="0" fontId="13" fillId="0" borderId="0" xfId="17" applyFont="1" applyAlignment="1">
      <alignment vertical="center"/>
    </xf>
    <xf numFmtId="3" fontId="13" fillId="0" borderId="0" xfId="4" applyNumberFormat="1" applyFont="1" applyAlignment="1">
      <alignment horizontal="left" vertical="center"/>
    </xf>
    <xf numFmtId="0" fontId="13" fillId="0" borderId="0" xfId="4" quotePrefix="1" applyFont="1" applyAlignment="1">
      <alignment horizontal="left" vertical="center"/>
    </xf>
    <xf numFmtId="0" fontId="2" fillId="0" borderId="0" xfId="17"/>
    <xf numFmtId="0" fontId="2" fillId="0" borderId="0" xfId="17" applyAlignment="1">
      <alignment wrapText="1"/>
    </xf>
    <xf numFmtId="0" fontId="10" fillId="0" borderId="0" xfId="4" applyFont="1" applyAlignment="1">
      <alignment horizontal="left" vertical="top"/>
    </xf>
    <xf numFmtId="0" fontId="19" fillId="0" borderId="0" xfId="2" applyFont="1" applyAlignment="1">
      <alignment horizontal="left" vertical="top"/>
    </xf>
    <xf numFmtId="0" fontId="13" fillId="0" borderId="5" xfId="7" applyFont="1" applyBorder="1" applyAlignment="1">
      <alignment horizontal="left" vertical="top" wrapText="1"/>
    </xf>
    <xf numFmtId="0" fontId="13" fillId="7" borderId="5" xfId="7" applyFont="1" applyFill="1" applyBorder="1" applyAlignment="1">
      <alignment horizontal="left" vertical="top" wrapText="1"/>
    </xf>
    <xf numFmtId="0" fontId="24" fillId="5" borderId="5" xfId="7" applyFont="1" applyFill="1" applyBorder="1" applyAlignment="1">
      <alignment horizontal="left" vertical="top" wrapText="1"/>
    </xf>
    <xf numFmtId="0" fontId="2" fillId="0" borderId="0" xfId="17" applyAlignment="1">
      <alignment horizontal="left" vertical="top"/>
    </xf>
    <xf numFmtId="16" fontId="13" fillId="0" borderId="0" xfId="0" quotePrefix="1" applyNumberFormat="1" applyFont="1" applyAlignment="1">
      <alignment horizontal="left" vertical="top"/>
    </xf>
    <xf numFmtId="0" fontId="13" fillId="0" borderId="5" xfId="0" applyFont="1" applyBorder="1" applyAlignment="1">
      <alignment horizontal="left" vertical="top" wrapText="1"/>
    </xf>
    <xf numFmtId="16" fontId="13" fillId="0" borderId="6" xfId="0" quotePrefix="1" applyNumberFormat="1" applyFont="1" applyBorder="1" applyAlignment="1">
      <alignment horizontal="left" vertical="top"/>
    </xf>
    <xf numFmtId="0" fontId="12" fillId="7" borderId="5" xfId="0" quotePrefix="1" applyFont="1" applyFill="1" applyBorder="1" applyAlignment="1">
      <alignment horizontal="left" vertical="top"/>
    </xf>
    <xf numFmtId="0" fontId="12" fillId="7" borderId="5" xfId="0" applyFont="1" applyFill="1" applyBorder="1" applyAlignment="1">
      <alignment horizontal="left" vertical="top" wrapText="1"/>
    </xf>
    <xf numFmtId="0" fontId="13" fillId="0" borderId="5" xfId="0" quotePrefix="1" applyFont="1" applyBorder="1" applyAlignment="1">
      <alignment horizontal="left" vertical="top"/>
    </xf>
    <xf numFmtId="0" fontId="13" fillId="0" borderId="0" xfId="0" quotePrefix="1" applyFont="1" applyAlignment="1">
      <alignment horizontal="left" vertical="top"/>
    </xf>
    <xf numFmtId="0" fontId="13" fillId="0" borderId="6" xfId="0" quotePrefix="1" applyFont="1" applyBorder="1" applyAlignment="1">
      <alignment horizontal="left" vertical="top"/>
    </xf>
    <xf numFmtId="0" fontId="13" fillId="0" borderId="0" xfId="0" applyFont="1" applyAlignment="1">
      <alignment horizontal="left" vertical="top"/>
    </xf>
    <xf numFmtId="14" fontId="13" fillId="0" borderId="5" xfId="0" quotePrefix="1" applyNumberFormat="1" applyFont="1" applyBorder="1" applyAlignment="1">
      <alignment horizontal="left" vertical="top"/>
    </xf>
    <xf numFmtId="0" fontId="25" fillId="4" borderId="9" xfId="0" applyFont="1" applyFill="1" applyBorder="1"/>
    <xf numFmtId="0" fontId="12" fillId="0" borderId="25" xfId="0" applyFont="1" applyBorder="1" applyAlignment="1">
      <alignment horizontal="left" vertical="center" wrapText="1"/>
    </xf>
    <xf numFmtId="0" fontId="13" fillId="0" borderId="26" xfId="0" applyFont="1" applyBorder="1" applyAlignment="1">
      <alignment horizontal="left" vertical="center" wrapText="1"/>
    </xf>
    <xf numFmtId="0" fontId="12" fillId="0" borderId="27" xfId="0" applyFont="1" applyBorder="1" applyAlignment="1">
      <alignment horizontal="left" vertical="center" wrapText="1"/>
    </xf>
    <xf numFmtId="3" fontId="14" fillId="7" borderId="17" xfId="2" applyNumberFormat="1" applyFont="1" applyFill="1" applyBorder="1" applyAlignment="1">
      <alignment horizontal="right" vertical="center" indent="1"/>
    </xf>
    <xf numFmtId="3" fontId="14" fillId="7" borderId="5" xfId="2" applyNumberFormat="1" applyFont="1" applyFill="1" applyBorder="1" applyAlignment="1">
      <alignment horizontal="right" vertical="center" indent="1"/>
    </xf>
    <xf numFmtId="3" fontId="14" fillId="7" borderId="20" xfId="2" applyNumberFormat="1" applyFont="1" applyFill="1" applyBorder="1" applyAlignment="1">
      <alignment horizontal="right" vertical="center" indent="1"/>
    </xf>
    <xf numFmtId="3" fontId="14" fillId="7" borderId="6" xfId="2" applyNumberFormat="1" applyFont="1" applyFill="1" applyBorder="1" applyAlignment="1">
      <alignment horizontal="right" vertical="center" indent="1"/>
    </xf>
    <xf numFmtId="0" fontId="15" fillId="0" borderId="27" xfId="0" applyFont="1" applyBorder="1" applyAlignment="1">
      <alignment horizontal="left" vertical="center" wrapText="1"/>
    </xf>
    <xf numFmtId="0" fontId="25" fillId="2" borderId="0" xfId="2" applyFont="1" applyFill="1" applyAlignment="1">
      <alignment horizontal="center" vertical="center"/>
    </xf>
    <xf numFmtId="0" fontId="14" fillId="2" borderId="0" xfId="2" applyFont="1" applyFill="1" applyAlignment="1">
      <alignment vertical="center"/>
    </xf>
    <xf numFmtId="0" fontId="20" fillId="2" borderId="0" xfId="2" applyFont="1" applyFill="1" applyAlignment="1">
      <alignment vertical="center"/>
    </xf>
    <xf numFmtId="0" fontId="25" fillId="10" borderId="0" xfId="2" applyFont="1" applyFill="1" applyAlignment="1">
      <alignment vertical="center"/>
    </xf>
    <xf numFmtId="0" fontId="14" fillId="0" borderId="0" xfId="2" applyFont="1" applyAlignment="1">
      <alignment horizontal="left" vertical="center"/>
    </xf>
    <xf numFmtId="0" fontId="14" fillId="0" borderId="0" xfId="2" applyFont="1" applyAlignment="1">
      <alignment vertical="center" wrapText="1"/>
    </xf>
    <xf numFmtId="0" fontId="18" fillId="0" borderId="5" xfId="2" applyFont="1" applyBorder="1" applyAlignment="1">
      <alignment vertical="center"/>
    </xf>
    <xf numFmtId="3" fontId="24" fillId="5" borderId="22" xfId="2" applyNumberFormat="1" applyFont="1" applyFill="1" applyBorder="1" applyAlignment="1">
      <alignment horizontal="right" vertical="center" indent="1"/>
    </xf>
    <xf numFmtId="3" fontId="25" fillId="5" borderId="22" xfId="2" applyNumberFormat="1" applyFont="1" applyFill="1" applyBorder="1" applyAlignment="1">
      <alignment horizontal="right" vertical="center" indent="1"/>
    </xf>
    <xf numFmtId="0" fontId="24" fillId="5" borderId="23" xfId="2" applyFont="1" applyFill="1" applyBorder="1" applyAlignment="1">
      <alignment horizontal="center" vertical="center"/>
    </xf>
    <xf numFmtId="0" fontId="18" fillId="9" borderId="28" xfId="2" applyFont="1" applyFill="1" applyBorder="1" applyAlignment="1">
      <alignment horizontal="center" vertical="center"/>
    </xf>
    <xf numFmtId="0" fontId="14" fillId="0" borderId="5" xfId="2" applyFont="1" applyBorder="1" applyAlignment="1">
      <alignment horizontal="left" vertical="center"/>
    </xf>
    <xf numFmtId="0" fontId="14" fillId="2" borderId="5" xfId="0" applyFont="1" applyFill="1" applyBorder="1" applyAlignment="1">
      <alignment horizontal="left" vertical="center" indent="1"/>
    </xf>
    <xf numFmtId="0" fontId="14" fillId="2" borderId="28" xfId="0" applyFont="1" applyFill="1" applyBorder="1" applyAlignment="1">
      <alignment horizontal="left" vertical="center" indent="1"/>
    </xf>
    <xf numFmtId="166" fontId="14" fillId="7" borderId="5" xfId="2" applyNumberFormat="1" applyFont="1" applyFill="1" applyBorder="1" applyAlignment="1">
      <alignment horizontal="right" vertical="center" indent="1"/>
    </xf>
    <xf numFmtId="166" fontId="14" fillId="7" borderId="6" xfId="2" applyNumberFormat="1" applyFont="1" applyFill="1" applyBorder="1" applyAlignment="1">
      <alignment horizontal="right" vertical="center" indent="1"/>
    </xf>
    <xf numFmtId="3" fontId="18" fillId="8" borderId="19" xfId="2" applyNumberFormat="1" applyFont="1" applyFill="1" applyBorder="1" applyAlignment="1">
      <alignment horizontal="right" vertical="center" indent="1"/>
    </xf>
    <xf numFmtId="0" fontId="14" fillId="2" borderId="3" xfId="0" applyFont="1" applyFill="1" applyBorder="1" applyAlignment="1">
      <alignment vertical="center"/>
    </xf>
    <xf numFmtId="6" fontId="14" fillId="0" borderId="17" xfId="2" quotePrefix="1" applyNumberFormat="1" applyFont="1" applyBorder="1" applyAlignment="1">
      <alignment horizontal="center" vertical="center"/>
    </xf>
    <xf numFmtId="167" fontId="16" fillId="6" borderId="5" xfId="0" applyNumberFormat="1" applyFont="1" applyFill="1" applyBorder="1" applyAlignment="1">
      <alignment horizontal="right" vertical="center" indent="1"/>
    </xf>
    <xf numFmtId="0" fontId="16" fillId="0" borderId="5" xfId="0" applyFont="1" applyBorder="1" applyAlignment="1">
      <alignment horizontal="right" vertical="center" indent="1"/>
    </xf>
    <xf numFmtId="3" fontId="16" fillId="0" borderId="5" xfId="0" applyNumberFormat="1" applyFont="1" applyBorder="1" applyAlignment="1">
      <alignment horizontal="right" vertical="center" indent="1"/>
    </xf>
    <xf numFmtId="3" fontId="14" fillId="0" borderId="0" xfId="2" applyNumberFormat="1" applyFont="1" applyAlignment="1">
      <alignment vertical="center"/>
    </xf>
    <xf numFmtId="0" fontId="39" fillId="0" borderId="0" xfId="21" applyFont="1" applyAlignment="1">
      <alignment vertical="center"/>
    </xf>
    <xf numFmtId="0" fontId="40" fillId="0" borderId="0" xfId="21" applyFont="1" applyAlignment="1">
      <alignment vertical="center"/>
    </xf>
    <xf numFmtId="0" fontId="41" fillId="0" borderId="0" xfId="9" applyFont="1" applyAlignment="1">
      <alignment horizontal="left" vertical="center" wrapText="1"/>
    </xf>
    <xf numFmtId="0" fontId="25" fillId="4" borderId="18" xfId="2" applyFont="1" applyFill="1" applyBorder="1" applyAlignment="1">
      <alignment horizontal="center" vertical="center"/>
    </xf>
    <xf numFmtId="0" fontId="14" fillId="0" borderId="0" xfId="2" applyFont="1" applyAlignment="1">
      <alignment horizontal="center" vertical="center"/>
    </xf>
    <xf numFmtId="3" fontId="14" fillId="8" borderId="0" xfId="2" applyNumberFormat="1" applyFont="1" applyFill="1" applyAlignment="1">
      <alignment horizontal="right" vertical="center" indent="1"/>
    </xf>
    <xf numFmtId="3" fontId="14" fillId="0" borderId="0" xfId="2" applyNumberFormat="1" applyFont="1" applyAlignment="1">
      <alignment horizontal="right" vertical="center" indent="1"/>
    </xf>
    <xf numFmtId="3" fontId="14" fillId="9" borderId="6" xfId="2" applyNumberFormat="1" applyFont="1" applyFill="1" applyBorder="1" applyAlignment="1">
      <alignment horizontal="right" vertical="center" indent="1"/>
    </xf>
    <xf numFmtId="3" fontId="14" fillId="9" borderId="5" xfId="2" applyNumberFormat="1" applyFont="1" applyFill="1" applyBorder="1" applyAlignment="1">
      <alignment horizontal="right" vertical="center" indent="1"/>
    </xf>
    <xf numFmtId="167" fontId="14" fillId="7" borderId="5" xfId="2" applyNumberFormat="1" applyFont="1" applyFill="1" applyBorder="1" applyAlignment="1">
      <alignment horizontal="right" vertical="center" indent="1"/>
    </xf>
    <xf numFmtId="166" fontId="25" fillId="5" borderId="5" xfId="1" applyNumberFormat="1" applyFont="1" applyFill="1" applyBorder="1" applyAlignment="1">
      <alignment horizontal="right" vertical="center" indent="1"/>
    </xf>
    <xf numFmtId="166" fontId="25" fillId="5" borderId="5" xfId="2" applyNumberFormat="1" applyFont="1" applyFill="1" applyBorder="1" applyAlignment="1">
      <alignment horizontal="right" vertical="center" indent="1"/>
    </xf>
    <xf numFmtId="0" fontId="14" fillId="0" borderId="0" xfId="21" applyFont="1" applyAlignment="1">
      <alignment vertical="center"/>
    </xf>
    <xf numFmtId="0" fontId="28" fillId="0" borderId="0" xfId="21" applyFont="1" applyAlignment="1">
      <alignment vertical="center"/>
    </xf>
    <xf numFmtId="0" fontId="19" fillId="0" borderId="0" xfId="21" applyFont="1" applyAlignment="1">
      <alignment vertical="center"/>
    </xf>
    <xf numFmtId="0" fontId="20" fillId="0" borderId="0" xfId="21" applyFont="1" applyAlignment="1">
      <alignment vertical="center"/>
    </xf>
    <xf numFmtId="0" fontId="25" fillId="4" borderId="14" xfId="21" applyFont="1" applyFill="1" applyBorder="1" applyAlignment="1">
      <alignment horizontal="center" vertical="center"/>
    </xf>
    <xf numFmtId="0" fontId="25" fillId="4" borderId="15" xfId="21" applyFont="1" applyFill="1" applyBorder="1" applyAlignment="1">
      <alignment horizontal="center" vertical="center"/>
    </xf>
    <xf numFmtId="0" fontId="25" fillId="4" borderId="16" xfId="21" applyFont="1" applyFill="1" applyBorder="1" applyAlignment="1">
      <alignment horizontal="center" vertical="center"/>
    </xf>
    <xf numFmtId="0" fontId="18" fillId="0" borderId="17" xfId="21" applyFont="1" applyBorder="1" applyAlignment="1">
      <alignment vertical="center"/>
    </xf>
    <xf numFmtId="0" fontId="14" fillId="0" borderId="6" xfId="21" applyFont="1" applyBorder="1" applyAlignment="1">
      <alignment vertical="center"/>
    </xf>
    <xf numFmtId="3" fontId="14" fillId="7" borderId="17" xfId="21" applyNumberFormat="1" applyFont="1" applyFill="1" applyBorder="1" applyAlignment="1">
      <alignment horizontal="right" vertical="center" indent="1"/>
    </xf>
    <xf numFmtId="3" fontId="14" fillId="0" borderId="17" xfId="21" applyNumberFormat="1" applyFont="1" applyBorder="1" applyAlignment="1">
      <alignment horizontal="right" vertical="center"/>
    </xf>
    <xf numFmtId="0" fontId="14" fillId="0" borderId="5" xfId="21" applyFont="1" applyBorder="1" applyAlignment="1">
      <alignment horizontal="center" vertical="center"/>
    </xf>
    <xf numFmtId="166" fontId="14" fillId="7" borderId="5" xfId="21" applyNumberFormat="1" applyFont="1" applyFill="1" applyBorder="1" applyAlignment="1">
      <alignment horizontal="right" vertical="center" indent="1"/>
    </xf>
    <xf numFmtId="166" fontId="14" fillId="0" borderId="5" xfId="21" applyNumberFormat="1" applyFont="1" applyBorder="1" applyAlignment="1">
      <alignment horizontal="right" vertical="center" indent="1"/>
    </xf>
    <xf numFmtId="0" fontId="18" fillId="9" borderId="28" xfId="21" applyFont="1" applyFill="1" applyBorder="1" applyAlignment="1">
      <alignment horizontal="left" vertical="center" indent="1"/>
    </xf>
    <xf numFmtId="0" fontId="18" fillId="9" borderId="21" xfId="21" applyFont="1" applyFill="1" applyBorder="1" applyAlignment="1">
      <alignment horizontal="center" vertical="center"/>
    </xf>
    <xf numFmtId="3" fontId="18" fillId="8" borderId="21" xfId="21" applyNumberFormat="1" applyFont="1" applyFill="1" applyBorder="1" applyAlignment="1">
      <alignment horizontal="right" vertical="center" indent="1"/>
    </xf>
    <xf numFmtId="3" fontId="18" fillId="9" borderId="21" xfId="21" applyNumberFormat="1" applyFont="1" applyFill="1" applyBorder="1" applyAlignment="1">
      <alignment horizontal="right" vertical="center" indent="1"/>
    </xf>
    <xf numFmtId="0" fontId="18" fillId="0" borderId="6" xfId="21" applyFont="1" applyBorder="1" applyAlignment="1">
      <alignment vertical="center"/>
    </xf>
    <xf numFmtId="0" fontId="14" fillId="0" borderId="20" xfId="21" applyFont="1" applyBorder="1" applyAlignment="1">
      <alignment horizontal="center" vertical="center"/>
    </xf>
    <xf numFmtId="3" fontId="14" fillId="7" borderId="20" xfId="21" applyNumberFormat="1" applyFont="1" applyFill="1" applyBorder="1" applyAlignment="1">
      <alignment horizontal="right" vertical="center" indent="1"/>
    </xf>
    <xf numFmtId="3" fontId="14" fillId="0" borderId="20" xfId="21" applyNumberFormat="1" applyFont="1" applyBorder="1" applyAlignment="1">
      <alignment horizontal="right" vertical="center"/>
    </xf>
    <xf numFmtId="166" fontId="14" fillId="7" borderId="6" xfId="21" applyNumberFormat="1" applyFont="1" applyFill="1" applyBorder="1" applyAlignment="1">
      <alignment horizontal="right" vertical="center" indent="1"/>
    </xf>
    <xf numFmtId="0" fontId="14" fillId="0" borderId="6" xfId="21" applyFont="1" applyBorder="1" applyAlignment="1">
      <alignment horizontal="center" vertical="center"/>
    </xf>
    <xf numFmtId="3" fontId="14" fillId="7" borderId="6" xfId="21" applyNumberFormat="1" applyFont="1" applyFill="1" applyBorder="1" applyAlignment="1">
      <alignment horizontal="right" vertical="center" indent="1"/>
    </xf>
    <xf numFmtId="3" fontId="14" fillId="0" borderId="6" xfId="21" applyNumberFormat="1" applyFont="1" applyBorder="1" applyAlignment="1">
      <alignment horizontal="right" vertical="center"/>
    </xf>
    <xf numFmtId="0" fontId="18" fillId="9" borderId="28" xfId="21" applyFont="1" applyFill="1" applyBorder="1" applyAlignment="1">
      <alignment horizontal="center" vertical="center"/>
    </xf>
    <xf numFmtId="3" fontId="18" fillId="8" borderId="28" xfId="21" applyNumberFormat="1" applyFont="1" applyFill="1" applyBorder="1" applyAlignment="1">
      <alignment horizontal="right" vertical="center" indent="1"/>
    </xf>
    <xf numFmtId="0" fontId="25" fillId="5" borderId="6" xfId="21" applyFont="1" applyFill="1" applyBorder="1" applyAlignment="1">
      <alignment vertical="center"/>
    </xf>
    <xf numFmtId="0" fontId="25" fillId="5" borderId="6" xfId="21" applyFont="1" applyFill="1" applyBorder="1" applyAlignment="1">
      <alignment horizontal="center" vertical="center"/>
    </xf>
    <xf numFmtId="3" fontId="25" fillId="5" borderId="6" xfId="21" applyNumberFormat="1" applyFont="1" applyFill="1" applyBorder="1" applyAlignment="1">
      <alignment horizontal="right" vertical="center" indent="1"/>
    </xf>
    <xf numFmtId="3" fontId="25" fillId="5" borderId="29" xfId="21" applyNumberFormat="1" applyFont="1" applyFill="1" applyBorder="1" applyAlignment="1">
      <alignment horizontal="right" vertical="center" indent="1"/>
    </xf>
    <xf numFmtId="3" fontId="25" fillId="5" borderId="30" xfId="21" applyNumberFormat="1" applyFont="1" applyFill="1" applyBorder="1" applyAlignment="1">
      <alignment horizontal="right" vertical="center" indent="1"/>
    </xf>
    <xf numFmtId="0" fontId="14" fillId="0" borderId="0" xfId="0" applyFont="1" applyAlignment="1">
      <alignment horizontal="left" vertical="center" wrapText="1"/>
    </xf>
    <xf numFmtId="3" fontId="14" fillId="0" borderId="17" xfId="21" applyNumberFormat="1" applyFont="1" applyBorder="1" applyAlignment="1">
      <alignment horizontal="right" vertical="center" indent="1"/>
    </xf>
    <xf numFmtId="3" fontId="14" fillId="0" borderId="5" xfId="21" applyNumberFormat="1" applyFont="1" applyBorder="1" applyAlignment="1">
      <alignment horizontal="right" vertical="center" indent="1"/>
    </xf>
    <xf numFmtId="0" fontId="18" fillId="9" borderId="19" xfId="21" applyFont="1" applyFill="1" applyBorder="1" applyAlignment="1">
      <alignment horizontal="center" vertical="center"/>
    </xf>
    <xf numFmtId="3" fontId="18" fillId="8" borderId="19" xfId="21" applyNumberFormat="1" applyFont="1" applyFill="1" applyBorder="1" applyAlignment="1">
      <alignment horizontal="right" vertical="center" indent="1"/>
    </xf>
    <xf numFmtId="3" fontId="18" fillId="9" borderId="19" xfId="21" applyNumberFormat="1" applyFont="1" applyFill="1" applyBorder="1" applyAlignment="1">
      <alignment horizontal="right" vertical="center" indent="1"/>
    </xf>
    <xf numFmtId="3" fontId="14" fillId="0" borderId="20" xfId="21" applyNumberFormat="1" applyFont="1" applyBorder="1" applyAlignment="1">
      <alignment horizontal="right" vertical="center" indent="1"/>
    </xf>
    <xf numFmtId="3" fontId="14" fillId="0" borderId="6" xfId="21" applyNumberFormat="1" applyFont="1" applyBorder="1" applyAlignment="1">
      <alignment horizontal="right" vertical="center" indent="1"/>
    </xf>
    <xf numFmtId="3" fontId="18" fillId="9" borderId="5" xfId="21" applyNumberFormat="1" applyFont="1" applyFill="1" applyBorder="1" applyAlignment="1">
      <alignment horizontal="right" vertical="center" indent="1"/>
    </xf>
    <xf numFmtId="3" fontId="18" fillId="9" borderId="28" xfId="21" applyNumberFormat="1" applyFont="1" applyFill="1" applyBorder="1" applyAlignment="1">
      <alignment horizontal="right" vertical="center" indent="1"/>
    </xf>
    <xf numFmtId="0" fontId="25" fillId="5" borderId="0" xfId="21" applyFont="1" applyFill="1" applyAlignment="1">
      <alignment vertical="center"/>
    </xf>
    <xf numFmtId="3" fontId="18" fillId="8" borderId="5" xfId="21" applyNumberFormat="1" applyFont="1" applyFill="1" applyBorder="1" applyAlignment="1">
      <alignment horizontal="right" vertical="center" indent="1"/>
    </xf>
    <xf numFmtId="0" fontId="25" fillId="5" borderId="5" xfId="21" applyFont="1" applyFill="1" applyBorder="1" applyAlignment="1">
      <alignment horizontal="center" vertical="center"/>
    </xf>
    <xf numFmtId="3" fontId="25" fillId="5" borderId="5" xfId="21" applyNumberFormat="1" applyFont="1" applyFill="1" applyBorder="1" applyAlignment="1">
      <alignment horizontal="right" vertical="center" indent="1"/>
    </xf>
    <xf numFmtId="0" fontId="14" fillId="0" borderId="31" xfId="21" applyFont="1" applyBorder="1" applyAlignment="1">
      <alignment vertical="center"/>
    </xf>
    <xf numFmtId="3" fontId="14" fillId="7" borderId="5" xfId="21" applyNumberFormat="1" applyFont="1" applyFill="1" applyBorder="1" applyAlignment="1">
      <alignment horizontal="right" vertical="center" indent="1"/>
    </xf>
    <xf numFmtId="166" fontId="11" fillId="6" borderId="4" xfId="0" applyNumberFormat="1" applyFont="1" applyFill="1" applyBorder="1" applyAlignment="1">
      <alignment horizontal="center" vertical="center"/>
    </xf>
    <xf numFmtId="0" fontId="14" fillId="0" borderId="28" xfId="21" applyFont="1" applyBorder="1" applyAlignment="1">
      <alignment horizontal="center" vertical="center"/>
    </xf>
    <xf numFmtId="166" fontId="14" fillId="7" borderId="28" xfId="21" applyNumberFormat="1" applyFont="1" applyFill="1" applyBorder="1" applyAlignment="1">
      <alignment horizontal="right" vertical="center" indent="1"/>
    </xf>
    <xf numFmtId="166" fontId="16" fillId="6" borderId="28" xfId="0" applyNumberFormat="1" applyFont="1" applyFill="1" applyBorder="1" applyAlignment="1">
      <alignment horizontal="right" vertical="center" indent="1"/>
    </xf>
    <xf numFmtId="166" fontId="14" fillId="7" borderId="17" xfId="21" applyNumberFormat="1" applyFont="1" applyFill="1" applyBorder="1" applyAlignment="1">
      <alignment horizontal="right" vertical="center" indent="1"/>
    </xf>
    <xf numFmtId="166" fontId="14" fillId="7" borderId="6" xfId="1" applyNumberFormat="1" applyFont="1" applyFill="1" applyBorder="1" applyAlignment="1">
      <alignment horizontal="right" vertical="center" indent="1"/>
    </xf>
    <xf numFmtId="0" fontId="14" fillId="2" borderId="24" xfId="0" applyFont="1" applyFill="1" applyBorder="1" applyAlignment="1">
      <alignment horizontal="left" vertical="center" indent="1"/>
    </xf>
    <xf numFmtId="0" fontId="18" fillId="9" borderId="33" xfId="21" applyFont="1" applyFill="1" applyBorder="1" applyAlignment="1">
      <alignment horizontal="left" vertical="center" indent="1"/>
    </xf>
    <xf numFmtId="166" fontId="18" fillId="8" borderId="19" xfId="1" applyNumberFormat="1" applyFont="1" applyFill="1" applyBorder="1" applyAlignment="1">
      <alignment horizontal="right" vertical="center" indent="1"/>
    </xf>
    <xf numFmtId="9" fontId="18" fillId="9" borderId="28" xfId="1" applyFont="1" applyFill="1" applyBorder="1" applyAlignment="1">
      <alignment horizontal="right" vertical="center" indent="1"/>
    </xf>
    <xf numFmtId="166" fontId="14" fillId="7" borderId="20" xfId="1" applyNumberFormat="1" applyFont="1" applyFill="1" applyBorder="1" applyAlignment="1">
      <alignment horizontal="right" vertical="center" indent="1"/>
    </xf>
    <xf numFmtId="166" fontId="14" fillId="7" borderId="5" xfId="1" applyNumberFormat="1" applyFont="1" applyFill="1" applyBorder="1" applyAlignment="1">
      <alignment horizontal="right" vertical="center" indent="1"/>
    </xf>
    <xf numFmtId="166" fontId="18" fillId="8" borderId="21" xfId="1" applyNumberFormat="1" applyFont="1" applyFill="1" applyBorder="1" applyAlignment="1">
      <alignment horizontal="right" vertical="center" indent="1"/>
    </xf>
    <xf numFmtId="166" fontId="18" fillId="8" borderId="28" xfId="1" applyNumberFormat="1" applyFont="1" applyFill="1" applyBorder="1" applyAlignment="1">
      <alignment horizontal="right" vertical="center" indent="1"/>
    </xf>
    <xf numFmtId="0" fontId="14" fillId="0" borderId="32" xfId="21" applyFont="1" applyBorder="1" applyAlignment="1">
      <alignment vertical="center"/>
    </xf>
    <xf numFmtId="9" fontId="18" fillId="9" borderId="19" xfId="1" applyFont="1" applyFill="1" applyBorder="1" applyAlignment="1">
      <alignment horizontal="right" vertical="center" indent="1"/>
    </xf>
    <xf numFmtId="166" fontId="37" fillId="6" borderId="5" xfId="0" applyNumberFormat="1" applyFont="1" applyFill="1" applyBorder="1" applyAlignment="1">
      <alignment horizontal="right" vertical="center" indent="1"/>
    </xf>
    <xf numFmtId="166" fontId="37" fillId="6" borderId="6" xfId="0" applyNumberFormat="1" applyFont="1" applyFill="1" applyBorder="1" applyAlignment="1">
      <alignment horizontal="right" vertical="center" indent="1"/>
    </xf>
    <xf numFmtId="166" fontId="14" fillId="0" borderId="6" xfId="1" applyNumberFormat="1" applyFont="1" applyBorder="1" applyAlignment="1">
      <alignment horizontal="right" vertical="center" indent="1"/>
    </xf>
    <xf numFmtId="0" fontId="14" fillId="0" borderId="21" xfId="2" applyFont="1" applyBorder="1" applyAlignment="1">
      <alignment horizontal="center" vertical="center"/>
    </xf>
    <xf numFmtId="0" fontId="14" fillId="0" borderId="5" xfId="2" applyFont="1" applyBorder="1" applyAlignment="1">
      <alignment horizontal="right" vertical="center" indent="1"/>
    </xf>
    <xf numFmtId="167" fontId="14" fillId="7" borderId="21" xfId="2" applyNumberFormat="1" applyFont="1" applyFill="1" applyBorder="1" applyAlignment="1">
      <alignment horizontal="right" vertical="center" indent="1"/>
    </xf>
    <xf numFmtId="167" fontId="16" fillId="6" borderId="21" xfId="0" applyNumberFormat="1" applyFont="1" applyFill="1" applyBorder="1" applyAlignment="1">
      <alignment horizontal="right" vertical="center" indent="1"/>
    </xf>
    <xf numFmtId="0" fontId="14" fillId="2" borderId="5" xfId="0" applyFont="1" applyFill="1" applyBorder="1" applyAlignment="1">
      <alignment horizontal="left" vertical="center" wrapText="1" indent="1"/>
    </xf>
    <xf numFmtId="3" fontId="18" fillId="7" borderId="5" xfId="2" applyNumberFormat="1" applyFont="1" applyFill="1" applyBorder="1" applyAlignment="1">
      <alignment horizontal="right" vertical="center" indent="1"/>
    </xf>
    <xf numFmtId="0" fontId="44" fillId="0" borderId="0" xfId="2" applyFont="1" applyAlignment="1">
      <alignment vertical="center"/>
    </xf>
    <xf numFmtId="0" fontId="44" fillId="2" borderId="0" xfId="2" applyFont="1" applyFill="1" applyAlignment="1">
      <alignment vertical="center"/>
    </xf>
    <xf numFmtId="0" fontId="44" fillId="2" borderId="0" xfId="2" applyFont="1" applyFill="1" applyAlignment="1">
      <alignment vertical="top" wrapText="1"/>
    </xf>
    <xf numFmtId="0" fontId="18" fillId="0" borderId="6" xfId="2" applyFont="1" applyBorder="1" applyAlignment="1">
      <alignment horizontal="left" vertical="center" indent="1"/>
    </xf>
    <xf numFmtId="0" fontId="18" fillId="0" borderId="5" xfId="2" applyFont="1" applyBorder="1" applyAlignment="1">
      <alignment horizontal="left" vertical="center" indent="1"/>
    </xf>
    <xf numFmtId="0" fontId="46" fillId="0" borderId="0" xfId="2" applyFont="1" applyAlignment="1">
      <alignment vertical="center"/>
    </xf>
    <xf numFmtId="3" fontId="14" fillId="0" borderId="0" xfId="21" applyNumberFormat="1" applyFont="1" applyAlignment="1">
      <alignment vertical="center"/>
    </xf>
    <xf numFmtId="0" fontId="14" fillId="0" borderId="5" xfId="2" applyFont="1" applyBorder="1" applyAlignment="1">
      <alignment horizontal="left" vertical="center" indent="2"/>
    </xf>
    <xf numFmtId="0" fontId="13" fillId="0" borderId="5" xfId="7" applyFont="1" applyBorder="1" applyAlignment="1">
      <alignment horizontal="left" vertical="center" wrapText="1"/>
    </xf>
    <xf numFmtId="0" fontId="25" fillId="5" borderId="0" xfId="0" applyFont="1" applyFill="1" applyAlignment="1">
      <alignment horizontal="left" vertical="center"/>
    </xf>
    <xf numFmtId="16" fontId="12" fillId="7" borderId="0" xfId="0" quotePrefix="1" applyNumberFormat="1" applyFont="1" applyFill="1" applyAlignment="1">
      <alignment horizontal="left" vertical="center"/>
    </xf>
    <xf numFmtId="0" fontId="12" fillId="7" borderId="5" xfId="0" quotePrefix="1" applyFont="1" applyFill="1" applyBorder="1" applyAlignment="1">
      <alignment horizontal="left" vertical="center"/>
    </xf>
    <xf numFmtId="0" fontId="12" fillId="7" borderId="5" xfId="0" applyFont="1" applyFill="1" applyBorder="1" applyAlignment="1">
      <alignment horizontal="left" vertical="center" wrapText="1"/>
    </xf>
    <xf numFmtId="0" fontId="13" fillId="7" borderId="5" xfId="7" applyFont="1" applyFill="1" applyBorder="1" applyAlignment="1">
      <alignment horizontal="left" vertical="center" wrapText="1"/>
    </xf>
    <xf numFmtId="0" fontId="13" fillId="0" borderId="5" xfId="0" applyFont="1" applyBorder="1" applyAlignment="1">
      <alignment horizontal="left" vertical="center" wrapText="1"/>
    </xf>
    <xf numFmtId="0" fontId="12" fillId="7" borderId="19" xfId="0" quotePrefix="1" applyFont="1" applyFill="1" applyBorder="1" applyAlignment="1">
      <alignment horizontal="left" vertical="center"/>
    </xf>
    <xf numFmtId="0" fontId="13" fillId="0" borderId="6" xfId="0" applyFont="1" applyBorder="1" applyAlignment="1">
      <alignment horizontal="left" vertical="center" wrapText="1"/>
    </xf>
    <xf numFmtId="0" fontId="13" fillId="0" borderId="6" xfId="7" applyFont="1" applyBorder="1" applyAlignment="1">
      <alignment horizontal="left" vertical="center" wrapText="1"/>
    </xf>
    <xf numFmtId="0" fontId="12" fillId="7" borderId="0" xfId="0" applyFont="1" applyFill="1" applyAlignment="1">
      <alignment horizontal="left" vertical="center" wrapText="1"/>
    </xf>
    <xf numFmtId="0" fontId="13" fillId="7" borderId="0" xfId="7" applyFont="1" applyFill="1" applyAlignment="1">
      <alignment horizontal="left" vertical="center" wrapText="1"/>
    </xf>
    <xf numFmtId="0" fontId="13" fillId="0" borderId="6" xfId="0" quotePrefix="1" applyFont="1" applyBorder="1" applyAlignment="1">
      <alignment horizontal="left" vertical="center"/>
    </xf>
    <xf numFmtId="0" fontId="12" fillId="7" borderId="19" xfId="0" applyFont="1" applyFill="1" applyBorder="1" applyAlignment="1">
      <alignment horizontal="left" vertical="center" wrapText="1"/>
    </xf>
    <xf numFmtId="0" fontId="13" fillId="7" borderId="19" xfId="7" applyFont="1" applyFill="1" applyBorder="1" applyAlignment="1">
      <alignment horizontal="left" vertical="center" wrapText="1"/>
    </xf>
    <xf numFmtId="0" fontId="33" fillId="7" borderId="19" xfId="0" applyFont="1" applyFill="1" applyBorder="1" applyAlignment="1">
      <alignment horizontal="left" vertical="center" wrapText="1"/>
    </xf>
    <xf numFmtId="0" fontId="13" fillId="0" borderId="6" xfId="0" applyFont="1" applyBorder="1" applyAlignment="1">
      <alignment horizontal="left" vertical="top" wrapText="1"/>
    </xf>
    <xf numFmtId="0" fontId="13" fillId="0" borderId="6" xfId="7" applyFont="1" applyBorder="1" applyAlignment="1">
      <alignment horizontal="left" vertical="top" wrapText="1"/>
    </xf>
    <xf numFmtId="0" fontId="13" fillId="0" borderId="0" xfId="0" quotePrefix="1" applyFont="1" applyAlignment="1">
      <alignment horizontal="left" vertical="center"/>
    </xf>
    <xf numFmtId="0" fontId="13" fillId="0" borderId="0" xfId="0" applyFont="1" applyAlignment="1">
      <alignment horizontal="left" vertical="center"/>
    </xf>
    <xf numFmtId="0" fontId="13" fillId="0" borderId="6" xfId="0" applyFont="1" applyBorder="1" applyAlignment="1">
      <alignment horizontal="left" vertical="center"/>
    </xf>
    <xf numFmtId="0" fontId="24" fillId="5" borderId="5" xfId="7" applyFont="1" applyFill="1" applyBorder="1" applyAlignment="1">
      <alignment horizontal="left" vertical="center" wrapText="1"/>
    </xf>
    <xf numFmtId="0" fontId="49" fillId="0" borderId="0" xfId="0" applyFont="1" applyAlignment="1">
      <alignment vertical="center"/>
    </xf>
    <xf numFmtId="0" fontId="14" fillId="2" borderId="0" xfId="2" applyFont="1" applyFill="1" applyAlignment="1">
      <alignment horizontal="right" vertical="center"/>
    </xf>
    <xf numFmtId="3" fontId="18" fillId="2" borderId="0" xfId="2" applyNumberFormat="1" applyFont="1" applyFill="1" applyAlignment="1">
      <alignment horizontal="right" vertical="center"/>
    </xf>
    <xf numFmtId="3" fontId="14" fillId="2" borderId="0" xfId="2" applyNumberFormat="1" applyFont="1" applyFill="1" applyAlignment="1">
      <alignment horizontal="right" vertical="center"/>
    </xf>
    <xf numFmtId="0" fontId="18" fillId="2" borderId="0" xfId="2" applyFont="1" applyFill="1" applyAlignment="1">
      <alignment horizontal="right" vertical="center"/>
    </xf>
    <xf numFmtId="0" fontId="13" fillId="0" borderId="19" xfId="7" applyFont="1" applyBorder="1" applyAlignment="1">
      <alignment horizontal="left" vertical="center" wrapText="1"/>
    </xf>
    <xf numFmtId="0" fontId="25" fillId="4" borderId="0" xfId="0" applyFont="1" applyFill="1" applyAlignment="1">
      <alignment horizontal="left" vertical="center"/>
    </xf>
    <xf numFmtId="3" fontId="14" fillId="0" borderId="6" xfId="2" applyNumberFormat="1" applyFont="1" applyBorder="1" applyAlignment="1">
      <alignment horizontal="center" vertical="center"/>
    </xf>
    <xf numFmtId="0" fontId="18" fillId="0" borderId="31" xfId="2" applyFont="1" applyBorder="1" applyAlignment="1">
      <alignment vertical="center"/>
    </xf>
    <xf numFmtId="3" fontId="14" fillId="0" borderId="28" xfId="2" applyNumberFormat="1" applyFont="1" applyBorder="1" applyAlignment="1">
      <alignment horizontal="center" vertical="center"/>
    </xf>
    <xf numFmtId="3" fontId="14" fillId="7" borderId="28" xfId="2" applyNumberFormat="1" applyFont="1" applyFill="1" applyBorder="1" applyAlignment="1">
      <alignment horizontal="right" vertical="center" indent="1"/>
    </xf>
    <xf numFmtId="3" fontId="14" fillId="0" borderId="28" xfId="2" applyNumberFormat="1" applyFont="1" applyBorder="1" applyAlignment="1">
      <alignment horizontal="right" vertical="center" indent="1"/>
    </xf>
    <xf numFmtId="3" fontId="25" fillId="5" borderId="6" xfId="2" applyNumberFormat="1" applyFont="1" applyFill="1" applyBorder="1" applyAlignment="1">
      <alignment horizontal="right" vertical="center" indent="1"/>
    </xf>
    <xf numFmtId="0" fontId="50" fillId="0" borderId="0" xfId="2" applyFont="1" applyAlignment="1">
      <alignment vertical="center"/>
    </xf>
    <xf numFmtId="0" fontId="25" fillId="5" borderId="5" xfId="0" applyFont="1" applyFill="1" applyBorder="1" applyAlignment="1">
      <alignment horizontal="left" vertical="center"/>
    </xf>
    <xf numFmtId="167" fontId="14" fillId="0" borderId="5" xfId="2" applyNumberFormat="1" applyFont="1" applyBorder="1" applyAlignment="1">
      <alignment horizontal="right" vertical="center" indent="1"/>
    </xf>
    <xf numFmtId="0" fontId="14" fillId="0" borderId="28" xfId="2" applyFont="1" applyBorder="1" applyAlignment="1">
      <alignment horizontal="left" vertical="center" indent="2"/>
    </xf>
    <xf numFmtId="166" fontId="14" fillId="7" borderId="0" xfId="2" applyNumberFormat="1" applyFont="1" applyFill="1" applyAlignment="1">
      <alignment horizontal="right" vertical="center" indent="1"/>
    </xf>
    <xf numFmtId="166" fontId="14" fillId="7" borderId="28" xfId="2" applyNumberFormat="1" applyFont="1" applyFill="1" applyBorder="1" applyAlignment="1">
      <alignment horizontal="right" vertical="center" indent="1"/>
    </xf>
    <xf numFmtId="0" fontId="14" fillId="0" borderId="28" xfId="2" applyFont="1" applyBorder="1" applyAlignment="1">
      <alignment horizontal="center" vertical="center"/>
    </xf>
    <xf numFmtId="166" fontId="14" fillId="0" borderId="5" xfId="2" applyNumberFormat="1" applyFont="1" applyBorder="1" applyAlignment="1">
      <alignment horizontal="right" vertical="center" indent="1"/>
    </xf>
    <xf numFmtId="0" fontId="14" fillId="0" borderId="5" xfId="0" applyFont="1" applyBorder="1" applyAlignment="1">
      <alignment horizontal="left" vertical="center" wrapText="1"/>
    </xf>
    <xf numFmtId="0" fontId="44" fillId="0" borderId="0" xfId="21" applyFont="1" applyAlignment="1">
      <alignment vertical="center"/>
    </xf>
    <xf numFmtId="0" fontId="44" fillId="0" borderId="0" xfId="0" applyFont="1" applyAlignment="1">
      <alignment vertical="center"/>
    </xf>
    <xf numFmtId="0" fontId="32" fillId="7" borderId="5" xfId="0" applyFont="1" applyFill="1" applyBorder="1" applyAlignment="1">
      <alignment horizontal="left" vertical="center" wrapText="1"/>
    </xf>
    <xf numFmtId="0" fontId="13" fillId="0" borderId="5" xfId="0" quotePrefix="1" applyFont="1" applyBorder="1" applyAlignment="1">
      <alignment horizontal="left" vertical="center"/>
    </xf>
    <xf numFmtId="0" fontId="12" fillId="7" borderId="19" xfId="0" quotePrefix="1" applyFont="1" applyFill="1" applyBorder="1" applyAlignment="1">
      <alignment horizontal="left" vertical="top"/>
    </xf>
    <xf numFmtId="0" fontId="12" fillId="7" borderId="19" xfId="0" applyFont="1" applyFill="1" applyBorder="1" applyAlignment="1">
      <alignment horizontal="left" vertical="top" wrapText="1"/>
    </xf>
    <xf numFmtId="0" fontId="13" fillId="7" borderId="19" xfId="7" applyFont="1" applyFill="1" applyBorder="1" applyAlignment="1">
      <alignment horizontal="left" vertical="top" wrapText="1"/>
    </xf>
    <xf numFmtId="0" fontId="13" fillId="7" borderId="19" xfId="17" applyFont="1" applyFill="1" applyBorder="1" applyAlignment="1">
      <alignment horizontal="left" vertical="center"/>
    </xf>
    <xf numFmtId="0" fontId="13" fillId="0" borderId="5" xfId="7" applyFont="1" applyBorder="1" applyAlignment="1">
      <alignment horizontal="left" vertical="center"/>
    </xf>
    <xf numFmtId="0" fontId="13" fillId="7" borderId="19" xfId="7" applyFont="1" applyFill="1" applyBorder="1" applyAlignment="1">
      <alignment horizontal="left" vertical="center"/>
    </xf>
    <xf numFmtId="0" fontId="13" fillId="0" borderId="6" xfId="7" applyFont="1" applyBorder="1" applyAlignment="1">
      <alignment horizontal="left" vertical="center"/>
    </xf>
    <xf numFmtId="0" fontId="25" fillId="5" borderId="22" xfId="2" applyFont="1" applyFill="1" applyBorder="1" applyAlignment="1">
      <alignment horizontal="center" vertical="center"/>
    </xf>
    <xf numFmtId="0" fontId="14" fillId="9" borderId="19" xfId="2" applyFont="1" applyFill="1" applyBorder="1" applyAlignment="1">
      <alignment horizontal="center" vertical="center"/>
    </xf>
    <xf numFmtId="0" fontId="45" fillId="0" borderId="0" xfId="2" applyFont="1" applyAlignment="1">
      <alignment horizontal="left" vertical="center" wrapText="1"/>
    </xf>
    <xf numFmtId="166" fontId="11" fillId="6" borderId="4" xfId="0" applyNumberFormat="1" applyFont="1" applyFill="1" applyBorder="1" applyAlignment="1">
      <alignment horizontal="right" vertical="center" indent="1"/>
    </xf>
    <xf numFmtId="166" fontId="11" fillId="6" borderId="5" xfId="0" applyNumberFormat="1" applyFont="1" applyFill="1" applyBorder="1" applyAlignment="1">
      <alignment horizontal="right" vertical="center" indent="1"/>
    </xf>
    <xf numFmtId="167" fontId="14" fillId="0" borderId="21" xfId="2" applyNumberFormat="1" applyFont="1" applyBorder="1" applyAlignment="1">
      <alignment horizontal="right" vertical="center" indent="1"/>
    </xf>
    <xf numFmtId="0" fontId="14" fillId="2" borderId="6" xfId="0" applyFont="1" applyFill="1" applyBorder="1" applyAlignment="1">
      <alignment horizontal="left" vertical="center" wrapText="1" indent="1"/>
    </xf>
    <xf numFmtId="0" fontId="14" fillId="2" borderId="21" xfId="0" applyFont="1" applyFill="1" applyBorder="1" applyAlignment="1">
      <alignment horizontal="left" vertical="center" wrapText="1" indent="1"/>
    </xf>
    <xf numFmtId="0" fontId="25" fillId="5" borderId="22" xfId="2" applyFont="1" applyFill="1" applyBorder="1" applyAlignment="1">
      <alignment vertical="center"/>
    </xf>
    <xf numFmtId="0" fontId="25" fillId="5" borderId="34" xfId="2" applyFont="1" applyFill="1" applyBorder="1" applyAlignment="1">
      <alignment vertical="center"/>
    </xf>
    <xf numFmtId="0" fontId="25" fillId="5" borderId="34" xfId="2" applyFont="1" applyFill="1" applyBorder="1" applyAlignment="1">
      <alignment horizontal="center" vertical="center"/>
    </xf>
    <xf numFmtId="3" fontId="25" fillId="5" borderId="34" xfId="2" applyNumberFormat="1" applyFont="1" applyFill="1" applyBorder="1" applyAlignment="1">
      <alignment horizontal="right" vertical="center" indent="1"/>
    </xf>
    <xf numFmtId="0" fontId="25" fillId="5" borderId="22" xfId="0" applyFont="1" applyFill="1" applyBorder="1" applyAlignment="1">
      <alignment horizontal="left" vertical="center" indent="1"/>
    </xf>
    <xf numFmtId="166" fontId="25" fillId="5" borderId="22" xfId="2" applyNumberFormat="1" applyFont="1" applyFill="1" applyBorder="1" applyAlignment="1">
      <alignment horizontal="right" vertical="center" indent="1"/>
    </xf>
    <xf numFmtId="0" fontId="25" fillId="5" borderId="35" xfId="0" applyFont="1" applyFill="1" applyBorder="1" applyAlignment="1">
      <alignment horizontal="left" vertical="center" indent="1"/>
    </xf>
    <xf numFmtId="0" fontId="25" fillId="5" borderId="35" xfId="2" applyFont="1" applyFill="1" applyBorder="1" applyAlignment="1">
      <alignment horizontal="center" vertical="center"/>
    </xf>
    <xf numFmtId="3" fontId="25" fillId="5" borderId="35" xfId="2" applyNumberFormat="1" applyFont="1" applyFill="1" applyBorder="1" applyAlignment="1">
      <alignment horizontal="right" vertical="center" indent="1"/>
    </xf>
    <xf numFmtId="166" fontId="14" fillId="7" borderId="21" xfId="2" applyNumberFormat="1" applyFont="1" applyFill="1" applyBorder="1" applyAlignment="1">
      <alignment horizontal="right" vertical="center" indent="1"/>
    </xf>
    <xf numFmtId="166" fontId="37" fillId="6" borderId="21" xfId="0" applyNumberFormat="1" applyFont="1" applyFill="1" applyBorder="1" applyAlignment="1">
      <alignment horizontal="right" vertical="center" indent="1"/>
    </xf>
    <xf numFmtId="0" fontId="25" fillId="5" borderId="36" xfId="2" applyFont="1" applyFill="1" applyBorder="1" applyAlignment="1">
      <alignment vertical="center"/>
    </xf>
    <xf numFmtId="0" fontId="24" fillId="5" borderId="36" xfId="2" applyFont="1" applyFill="1" applyBorder="1" applyAlignment="1">
      <alignment horizontal="center" vertical="center"/>
    </xf>
    <xf numFmtId="3" fontId="24" fillId="5" borderId="36" xfId="2" applyNumberFormat="1" applyFont="1" applyFill="1" applyBorder="1" applyAlignment="1">
      <alignment horizontal="right" vertical="center" indent="1"/>
    </xf>
    <xf numFmtId="0" fontId="24" fillId="5" borderId="36" xfId="2" applyFont="1" applyFill="1" applyBorder="1" applyAlignment="1">
      <alignment horizontal="right" vertical="center" indent="1"/>
    </xf>
    <xf numFmtId="0" fontId="25" fillId="5" borderId="37" xfId="0" applyFont="1" applyFill="1" applyBorder="1" applyAlignment="1">
      <alignment horizontal="left" vertical="center" wrapText="1" indent="1"/>
    </xf>
    <xf numFmtId="167" fontId="25" fillId="5" borderId="22" xfId="2" applyNumberFormat="1" applyFont="1" applyFill="1" applyBorder="1" applyAlignment="1">
      <alignment horizontal="right" vertical="center" indent="1"/>
    </xf>
    <xf numFmtId="167" fontId="25" fillId="11" borderId="22" xfId="0" applyNumberFormat="1" applyFont="1" applyFill="1" applyBorder="1" applyAlignment="1">
      <alignment horizontal="right" vertical="center" indent="1"/>
    </xf>
    <xf numFmtId="0" fontId="25" fillId="5" borderId="37" xfId="2" applyFont="1" applyFill="1" applyBorder="1" applyAlignment="1">
      <alignment horizontal="center" vertical="center"/>
    </xf>
    <xf numFmtId="167" fontId="25" fillId="5" borderId="37" xfId="2" applyNumberFormat="1" applyFont="1" applyFill="1" applyBorder="1" applyAlignment="1">
      <alignment horizontal="right" vertical="center" indent="1"/>
    </xf>
    <xf numFmtId="167" fontId="25" fillId="11" borderId="37" xfId="0" applyNumberFormat="1" applyFont="1" applyFill="1" applyBorder="1" applyAlignment="1">
      <alignment horizontal="right" vertical="center" indent="1"/>
    </xf>
    <xf numFmtId="3" fontId="14" fillId="2" borderId="17" xfId="2" applyNumberFormat="1" applyFont="1" applyFill="1" applyBorder="1" applyAlignment="1">
      <alignment horizontal="right" vertical="center" indent="1"/>
    </xf>
    <xf numFmtId="3" fontId="14" fillId="2" borderId="5" xfId="2" applyNumberFormat="1" applyFont="1" applyFill="1" applyBorder="1" applyAlignment="1">
      <alignment horizontal="right" vertical="center" indent="1"/>
    </xf>
    <xf numFmtId="0" fontId="13" fillId="0" borderId="0" xfId="0" applyFont="1" applyAlignment="1">
      <alignment horizontal="left" vertical="center" wrapText="1"/>
    </xf>
    <xf numFmtId="0" fontId="14" fillId="0" borderId="0" xfId="0" applyFont="1" applyAlignment="1">
      <alignment vertical="center" wrapText="1"/>
    </xf>
    <xf numFmtId="0" fontId="14" fillId="0" borderId="28" xfId="2" applyFont="1" applyBorder="1" applyAlignment="1">
      <alignment horizontal="left" vertical="center" indent="1"/>
    </xf>
    <xf numFmtId="0" fontId="18" fillId="0" borderId="17" xfId="2" applyFont="1" applyBorder="1" applyAlignment="1">
      <alignment vertical="center"/>
    </xf>
    <xf numFmtId="0" fontId="14" fillId="2" borderId="21" xfId="0" applyFont="1" applyFill="1" applyBorder="1" applyAlignment="1">
      <alignment horizontal="left" vertical="center" indent="1"/>
    </xf>
    <xf numFmtId="3" fontId="14" fillId="7" borderId="21" xfId="2" applyNumberFormat="1" applyFont="1" applyFill="1" applyBorder="1" applyAlignment="1">
      <alignment horizontal="right" vertical="center" indent="1"/>
    </xf>
    <xf numFmtId="3" fontId="14" fillId="0" borderId="21" xfId="2" applyNumberFormat="1" applyFont="1" applyBorder="1" applyAlignment="1">
      <alignment horizontal="right" vertical="center" indent="1"/>
    </xf>
    <xf numFmtId="166" fontId="14" fillId="7" borderId="0" xfId="21" applyNumberFormat="1" applyFont="1" applyFill="1" applyAlignment="1">
      <alignment horizontal="right" vertical="center" indent="1"/>
    </xf>
    <xf numFmtId="0" fontId="25" fillId="5" borderId="34" xfId="21" applyFont="1" applyFill="1" applyBorder="1" applyAlignment="1">
      <alignment vertical="center"/>
    </xf>
    <xf numFmtId="0" fontId="24" fillId="5" borderId="34" xfId="21" applyFont="1" applyFill="1" applyBorder="1" applyAlignment="1">
      <alignment horizontal="center" vertical="center"/>
    </xf>
    <xf numFmtId="0" fontId="14" fillId="7" borderId="5" xfId="0" applyFont="1" applyFill="1" applyBorder="1" applyAlignment="1">
      <alignment horizontal="left" vertical="center" wrapText="1"/>
    </xf>
    <xf numFmtId="0" fontId="14" fillId="7" borderId="5" xfId="0" applyFont="1" applyFill="1" applyBorder="1" applyAlignment="1">
      <alignment vertical="center" wrapText="1"/>
    </xf>
    <xf numFmtId="0" fontId="25" fillId="5" borderId="36" xfId="2" applyFont="1" applyFill="1" applyBorder="1" applyAlignment="1">
      <alignment horizontal="center" vertical="center"/>
    </xf>
    <xf numFmtId="3" fontId="25" fillId="5" borderId="36" xfId="2" applyNumberFormat="1" applyFont="1" applyFill="1" applyBorder="1" applyAlignment="1">
      <alignment horizontal="right" vertical="center" indent="1"/>
    </xf>
    <xf numFmtId="0" fontId="25" fillId="5" borderId="30" xfId="2" applyFont="1" applyFill="1" applyBorder="1" applyAlignment="1">
      <alignment vertical="center"/>
    </xf>
    <xf numFmtId="0" fontId="25" fillId="5" borderId="30" xfId="2" applyFont="1" applyFill="1" applyBorder="1" applyAlignment="1">
      <alignment horizontal="center" vertical="center"/>
    </xf>
    <xf numFmtId="3" fontId="25" fillId="5" borderId="30" xfId="2" applyNumberFormat="1" applyFont="1" applyFill="1" applyBorder="1" applyAlignment="1">
      <alignment horizontal="right" vertical="center" indent="1"/>
    </xf>
    <xf numFmtId="3" fontId="14" fillId="0" borderId="31" xfId="2" applyNumberFormat="1" applyFont="1" applyBorder="1" applyAlignment="1">
      <alignment horizontal="right" vertical="center" indent="1"/>
    </xf>
    <xf numFmtId="166" fontId="14" fillId="0" borderId="5" xfId="1" applyNumberFormat="1" applyFont="1" applyBorder="1" applyAlignment="1">
      <alignment horizontal="right" vertical="center" indent="1"/>
    </xf>
    <xf numFmtId="166" fontId="14" fillId="8" borderId="5" xfId="2" applyNumberFormat="1" applyFont="1" applyFill="1" applyBorder="1" applyAlignment="1">
      <alignment horizontal="right" vertical="center" indent="1"/>
    </xf>
    <xf numFmtId="166" fontId="14" fillId="8" borderId="17" xfId="2" applyNumberFormat="1" applyFont="1" applyFill="1" applyBorder="1" applyAlignment="1">
      <alignment horizontal="right" vertical="center" indent="1"/>
    </xf>
    <xf numFmtId="166" fontId="14" fillId="0" borderId="17" xfId="1" applyNumberFormat="1" applyFont="1" applyBorder="1" applyAlignment="1">
      <alignment horizontal="right" vertical="center" indent="1"/>
    </xf>
    <xf numFmtId="0" fontId="18" fillId="9" borderId="39" xfId="2" applyFont="1" applyFill="1" applyBorder="1" applyAlignment="1">
      <alignment horizontal="left" vertical="center" indent="1"/>
    </xf>
    <xf numFmtId="0" fontId="18" fillId="9" borderId="39" xfId="2" applyFont="1" applyFill="1" applyBorder="1" applyAlignment="1">
      <alignment horizontal="center" vertical="center"/>
    </xf>
    <xf numFmtId="3" fontId="18" fillId="8" borderId="39" xfId="2" applyNumberFormat="1" applyFont="1" applyFill="1" applyBorder="1" applyAlignment="1">
      <alignment horizontal="right" vertical="center" indent="1"/>
    </xf>
    <xf numFmtId="3" fontId="18" fillId="9" borderId="39" xfId="2" applyNumberFormat="1" applyFont="1" applyFill="1" applyBorder="1" applyAlignment="1">
      <alignment horizontal="right" vertical="center" indent="1"/>
    </xf>
    <xf numFmtId="166" fontId="25" fillId="5" borderId="6" xfId="1" applyNumberFormat="1" applyFont="1" applyFill="1" applyBorder="1" applyAlignment="1">
      <alignment horizontal="right" vertical="center" indent="1"/>
    </xf>
    <xf numFmtId="0" fontId="14" fillId="2" borderId="19" xfId="0" applyFont="1" applyFill="1" applyBorder="1" applyAlignment="1">
      <alignment horizontal="left" vertical="center" indent="1"/>
    </xf>
    <xf numFmtId="0" fontId="14" fillId="0" borderId="19" xfId="21" applyFont="1" applyBorder="1" applyAlignment="1">
      <alignment horizontal="center" vertical="center"/>
    </xf>
    <xf numFmtId="166" fontId="16" fillId="6" borderId="19" xfId="0" applyNumberFormat="1" applyFont="1" applyFill="1" applyBorder="1" applyAlignment="1">
      <alignment horizontal="right" vertical="center" indent="1"/>
    </xf>
    <xf numFmtId="0" fontId="13" fillId="2" borderId="0" xfId="2" applyFont="1" applyFill="1" applyAlignment="1">
      <alignment horizontal="left" vertical="center"/>
    </xf>
    <xf numFmtId="0" fontId="13" fillId="2" borderId="5" xfId="7" applyFont="1" applyFill="1" applyBorder="1" applyAlignment="1">
      <alignment horizontal="left" vertical="center" wrapText="1"/>
    </xf>
    <xf numFmtId="0" fontId="12" fillId="0" borderId="5" xfId="0" applyFont="1" applyBorder="1" applyAlignment="1">
      <alignment horizontal="left" vertical="center" wrapText="1"/>
    </xf>
    <xf numFmtId="0" fontId="16" fillId="0" borderId="5" xfId="7" applyFont="1" applyBorder="1" applyAlignment="1">
      <alignment horizontal="left" vertical="center" wrapText="1"/>
    </xf>
    <xf numFmtId="0" fontId="13" fillId="0" borderId="19" xfId="0" applyFont="1" applyBorder="1" applyAlignment="1">
      <alignment horizontal="left" vertical="center" wrapText="1"/>
    </xf>
    <xf numFmtId="3" fontId="14" fillId="2" borderId="0" xfId="2" applyNumberFormat="1" applyFont="1" applyFill="1" applyAlignment="1">
      <alignment horizontal="left" vertical="center"/>
    </xf>
    <xf numFmtId="3" fontId="15" fillId="6" borderId="5" xfId="0" applyNumberFormat="1" applyFont="1" applyFill="1" applyBorder="1" applyAlignment="1">
      <alignment horizontal="right" vertical="center" indent="1"/>
    </xf>
    <xf numFmtId="0" fontId="18" fillId="2" borderId="5" xfId="0" applyFont="1" applyFill="1" applyBorder="1" applyAlignment="1">
      <alignment vertical="center"/>
    </xf>
    <xf numFmtId="0" fontId="18" fillId="0" borderId="5" xfId="2" applyFont="1" applyBorder="1" applyAlignment="1">
      <alignment horizontal="center" vertical="center"/>
    </xf>
    <xf numFmtId="166" fontId="25" fillId="5" borderId="23" xfId="1" applyNumberFormat="1" applyFont="1" applyFill="1" applyBorder="1" applyAlignment="1">
      <alignment horizontal="right" vertical="center" indent="1"/>
    </xf>
    <xf numFmtId="0" fontId="25" fillId="5" borderId="33" xfId="21" applyFont="1" applyFill="1" applyBorder="1" applyAlignment="1">
      <alignment vertical="center"/>
    </xf>
    <xf numFmtId="0" fontId="25" fillId="5" borderId="33" xfId="21" applyFont="1" applyFill="1" applyBorder="1" applyAlignment="1">
      <alignment horizontal="center" vertical="center"/>
    </xf>
    <xf numFmtId="3" fontId="25" fillId="5" borderId="33" xfId="21" applyNumberFormat="1" applyFont="1" applyFill="1" applyBorder="1" applyAlignment="1">
      <alignment horizontal="right" vertical="center" indent="1"/>
    </xf>
    <xf numFmtId="166" fontId="37" fillId="12" borderId="5" xfId="0" applyNumberFormat="1" applyFont="1" applyFill="1" applyBorder="1" applyAlignment="1">
      <alignment horizontal="right" vertical="center" indent="1"/>
    </xf>
    <xf numFmtId="166" fontId="37" fillId="12" borderId="21" xfId="0" applyNumberFormat="1" applyFont="1" applyFill="1" applyBorder="1" applyAlignment="1">
      <alignment horizontal="right" vertical="center" indent="1"/>
    </xf>
    <xf numFmtId="166" fontId="37" fillId="12" borderId="19" xfId="0" applyNumberFormat="1" applyFont="1" applyFill="1" applyBorder="1" applyAlignment="1">
      <alignment horizontal="right" vertical="center" indent="1"/>
    </xf>
    <xf numFmtId="3" fontId="14" fillId="0" borderId="38" xfId="2" applyNumberFormat="1" applyFont="1" applyBorder="1" applyAlignment="1">
      <alignment horizontal="right" vertical="center" indent="1"/>
    </xf>
    <xf numFmtId="0" fontId="44" fillId="0" borderId="0" xfId="0" applyFont="1" applyAlignment="1">
      <alignment horizontal="left" vertical="center" wrapText="1"/>
    </xf>
    <xf numFmtId="0" fontId="58" fillId="0" borderId="0" xfId="2" applyFont="1" applyAlignment="1">
      <alignment vertical="center"/>
    </xf>
    <xf numFmtId="168" fontId="13" fillId="0" borderId="5" xfId="7" applyNumberFormat="1" applyFont="1" applyBorder="1" applyAlignment="1">
      <alignment horizontal="left" vertical="center" wrapText="1"/>
    </xf>
    <xf numFmtId="0" fontId="1" fillId="0" borderId="0" xfId="0" applyFont="1"/>
    <xf numFmtId="0" fontId="14" fillId="0" borderId="0" xfId="2" applyFont="1" applyAlignment="1">
      <alignment horizontal="left" vertical="top"/>
    </xf>
    <xf numFmtId="0" fontId="14" fillId="0" borderId="0" xfId="2" applyFont="1" applyAlignment="1">
      <alignment horizontal="left" vertical="top" wrapText="1"/>
    </xf>
    <xf numFmtId="0" fontId="18" fillId="0" borderId="0" xfId="2" applyFont="1" applyAlignment="1">
      <alignment horizontal="left" vertical="top" wrapText="1"/>
    </xf>
    <xf numFmtId="0" fontId="25" fillId="4" borderId="10" xfId="2" applyFont="1" applyFill="1" applyBorder="1" applyAlignment="1">
      <alignment horizontal="center" vertical="center"/>
    </xf>
    <xf numFmtId="0" fontId="25" fillId="4" borderId="13" xfId="2" applyFont="1" applyFill="1" applyBorder="1" applyAlignment="1">
      <alignment horizontal="center" vertical="center"/>
    </xf>
    <xf numFmtId="0" fontId="45" fillId="0" borderId="0" xfId="2" applyFont="1" applyAlignment="1">
      <alignment horizontal="left" vertical="top" wrapText="1"/>
    </xf>
    <xf numFmtId="0" fontId="44" fillId="2" borderId="0" xfId="2" applyFont="1" applyFill="1" applyAlignment="1">
      <alignment horizontal="left" vertical="top" wrapText="1"/>
    </xf>
    <xf numFmtId="0" fontId="44" fillId="0" borderId="0" xfId="2" applyFont="1" applyAlignment="1">
      <alignment horizontal="left" vertical="center"/>
    </xf>
    <xf numFmtId="0" fontId="44" fillId="0" borderId="19" xfId="0" applyFont="1" applyBorder="1" applyAlignment="1">
      <alignment horizontal="left" vertical="top" wrapText="1"/>
    </xf>
    <xf numFmtId="0" fontId="44" fillId="0" borderId="0" xfId="2" applyFont="1" applyAlignment="1">
      <alignment horizontal="left" vertical="center" wrapText="1"/>
    </xf>
    <xf numFmtId="0" fontId="44" fillId="0" borderId="0" xfId="0" applyFont="1" applyAlignment="1">
      <alignment horizontal="left" vertical="center" wrapText="1"/>
    </xf>
    <xf numFmtId="0" fontId="52" fillId="0" borderId="19" xfId="9" applyFont="1" applyBorder="1" applyAlignment="1">
      <alignment horizontal="left" vertical="center" wrapText="1"/>
    </xf>
    <xf numFmtId="0" fontId="44" fillId="0" borderId="32" xfId="0" applyFont="1" applyBorder="1" applyAlignment="1">
      <alignment horizontal="left" vertical="center" wrapText="1"/>
    </xf>
    <xf numFmtId="0" fontId="45" fillId="0" borderId="0" xfId="2" applyFont="1" applyAlignment="1">
      <alignment horizontal="left" vertical="center" wrapText="1"/>
    </xf>
    <xf numFmtId="0" fontId="13" fillId="0" borderId="6" xfId="7" applyFont="1" applyBorder="1" applyAlignment="1">
      <alignment horizontal="left" vertical="center" wrapText="1"/>
    </xf>
    <xf numFmtId="0" fontId="13" fillId="0" borderId="5" xfId="7" applyFont="1" applyBorder="1" applyAlignment="1">
      <alignment horizontal="left" vertical="center" wrapText="1"/>
    </xf>
    <xf numFmtId="0" fontId="13" fillId="0" borderId="0" xfId="7" applyFont="1" applyAlignment="1">
      <alignment horizontal="left" vertical="center" wrapText="1"/>
    </xf>
    <xf numFmtId="0" fontId="13" fillId="0" borderId="19" xfId="7" applyFont="1" applyBorder="1" applyAlignment="1">
      <alignment horizontal="left" vertical="center" wrapText="1"/>
    </xf>
    <xf numFmtId="0" fontId="13" fillId="0" borderId="0" xfId="7" applyFont="1" applyAlignment="1">
      <alignment horizontal="left" vertical="center"/>
    </xf>
    <xf numFmtId="0" fontId="13" fillId="0" borderId="6" xfId="7" applyFont="1" applyBorder="1" applyAlignment="1">
      <alignment horizontal="left" vertical="center"/>
    </xf>
    <xf numFmtId="0" fontId="25" fillId="5" borderId="5" xfId="0" applyFont="1" applyFill="1" applyBorder="1" applyAlignment="1">
      <alignment horizontal="left" vertical="center"/>
    </xf>
    <xf numFmtId="0" fontId="25" fillId="5" borderId="0" xfId="0" applyFont="1" applyFill="1" applyAlignment="1">
      <alignment horizontal="left" vertical="center"/>
    </xf>
    <xf numFmtId="0" fontId="25" fillId="5" borderId="5" xfId="0" applyFont="1" applyFill="1" applyBorder="1" applyAlignment="1">
      <alignment horizontal="left" vertical="top"/>
    </xf>
    <xf numFmtId="0" fontId="13" fillId="7" borderId="5" xfId="7" applyFont="1" applyFill="1" applyBorder="1" applyAlignment="1">
      <alignment horizontal="left" vertical="center" wrapText="1"/>
    </xf>
    <xf numFmtId="0" fontId="25" fillId="2" borderId="0" xfId="2" applyFont="1" applyFill="1" applyAlignment="1">
      <alignment horizontal="center" vertical="center"/>
    </xf>
    <xf numFmtId="3" fontId="22" fillId="2" borderId="0" xfId="2" applyNumberFormat="1" applyFont="1" applyFill="1" applyAlignment="1">
      <alignment horizontal="left" vertical="center" wrapText="1"/>
    </xf>
  </cellXfs>
  <cellStyles count="27">
    <cellStyle name="60% - Accent6 lines" xfId="18" xr:uid="{1AC1E46C-8BD6-46B0-B47B-CA47E50A8C83}"/>
    <cellStyle name="Comma 2" xfId="10" xr:uid="{42682B93-F743-4333-BFBA-62C90FFAA3DF}"/>
    <cellStyle name="Comma 3" xfId="19" xr:uid="{E224BECE-2E56-4B2D-8682-23897751F4BA}"/>
    <cellStyle name="Comma 84" xfId="16" xr:uid="{CEA56805-F4BD-4C08-A8D8-E00407149BE0}"/>
    <cellStyle name="Followed Hyperlink" xfId="23" builtinId="9" hidden="1"/>
    <cellStyle name="Followed Hyperlink" xfId="25" builtinId="9" hidden="1"/>
    <cellStyle name="Footnote" xfId="12" xr:uid="{F93DC725-51EE-4209-A388-F34A484E57C7}"/>
    <cellStyle name="Hyperlink" xfId="24" builtinId="8" hidden="1"/>
    <cellStyle name="Hyperlink" xfId="26" builtinId="8" hidden="1"/>
    <cellStyle name="Hyperlink" xfId="20" builtinId="8" hidden="1" customBuiltin="1"/>
    <cellStyle name="Hyperlink 2" xfId="22" xr:uid="{DAABE9B8-1035-4FD3-9442-C939B5D4EA63}"/>
    <cellStyle name="NAB FTB1 - Financial Table Body" xfId="7" xr:uid="{252E231B-885D-4E0F-A9CC-348A8F402378}"/>
    <cellStyle name="NAB FTBB1 - Financial Table Body,AB" xfId="9" xr:uid="{32344AF6-4830-4EDF-80C6-F4F13632EF15}"/>
    <cellStyle name="NAB FTBB1a - Financial Table Body,AB,U" xfId="5" xr:uid="{5C9D5640-CE25-4BEF-9D18-A500C508F47C}"/>
    <cellStyle name="NAB FTH2a - Financial Header 2" xfId="6" xr:uid="{5F6C2081-3A21-4309-A299-9DCD8ED4117B}"/>
    <cellStyle name="NAB FTNB1g - Numbers B,S,1dp" xfId="8" xr:uid="{880369CC-9EFF-4CA5-BBAC-1E550272B76E}"/>
    <cellStyle name="NAB H2 - Header 2" xfId="3" xr:uid="{FD722256-F665-482B-A3B3-92F0CB8649FA}"/>
    <cellStyle name="Normal" xfId="0" builtinId="0"/>
    <cellStyle name="Normal 2" xfId="17" xr:uid="{921BB51E-7A6C-4DBA-9E5A-5BEDDB9D5BB3}"/>
    <cellStyle name="Normal 2 3 3 2" xfId="4" xr:uid="{CABF2DCD-6010-415B-98DB-5A03A0317337}"/>
    <cellStyle name="Normal 3" xfId="2" xr:uid="{2FAC7423-A868-42CB-8926-24760FC8EC36}"/>
    <cellStyle name="Normal 3 2" xfId="21" xr:uid="{194D5544-9FC6-4A1A-ACEB-2039B33FACC4}"/>
    <cellStyle name="Per cent" xfId="1" builtinId="5"/>
    <cellStyle name="Percent 45" xfId="15" xr:uid="{2F55C855-5B9E-4CCD-B3D7-AC128C7870B9}"/>
    <cellStyle name="Percent 47" xfId="11" xr:uid="{D89269AE-AC83-4483-A633-6249ED9D4AA7}"/>
    <cellStyle name="Percent 52" xfId="13" xr:uid="{79D4EB30-0375-41D0-A0EA-E047431D6E84}"/>
    <cellStyle name="Percent 55" xfId="14" xr:uid="{5E60D5D9-47AE-4A50-B145-1EFD8635C550}"/>
  </cellStyles>
  <dxfs count="0"/>
  <tableStyles count="0" defaultTableStyle="TableStyleMedium2" defaultPivotStyle="PivotStyleLight16"/>
  <colors>
    <mruColors>
      <color rgb="FF00A3E0"/>
      <color rgb="FF003C71"/>
      <color rgb="FF9CDBD9"/>
      <color rgb="FF008C95"/>
      <color rgb="FFA0DEAB"/>
      <color rgb="FF833C0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1.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6.xml.rels><?xml version="1.0" encoding="UTF-8" standalone="yes"?>
<Relationships xmlns="http://schemas.openxmlformats.org/package/2006/relationships"><Relationship Id="rId1" Type="http://schemas.openxmlformats.org/officeDocument/2006/relationships/image" Target="../media/image2.tiff"/></Relationships>
</file>

<file path=xl/drawings/_rels/drawing7.xml.rels><?xml version="1.0" encoding="UTF-8" standalone="yes"?>
<Relationships xmlns="http://schemas.openxmlformats.org/package/2006/relationships"><Relationship Id="rId1" Type="http://schemas.openxmlformats.org/officeDocument/2006/relationships/image" Target="../media/image2.tiff"/></Relationships>
</file>

<file path=xl/drawings/_rels/drawing8.xml.rels><?xml version="1.0" encoding="UTF-8" standalone="yes"?>
<Relationships xmlns="http://schemas.openxmlformats.org/package/2006/relationships"><Relationship Id="rId1" Type="http://schemas.openxmlformats.org/officeDocument/2006/relationships/image" Target="../media/image2.tiff"/></Relationships>
</file>

<file path=xl/drawings/_rels/drawing9.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0.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1.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2.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3.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4.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5.xml.rels><?xml version="1.0" encoding="UTF-8" standalone="yes"?>
<Relationships xmlns="http://schemas.openxmlformats.org/package/2006/relationships"><Relationship Id="rId1" Type="http://schemas.openxmlformats.org/officeDocument/2006/relationships/image" Target="../media/image2.tiff"/></Relationships>
</file>

<file path=xl/drawings/_rels/drawing16.xml.rels><?xml version="1.0" encoding="UTF-8" standalone="yes"?>
<Relationships xmlns="http://schemas.openxmlformats.org/package/2006/relationships"><Relationship Id="rId3" Type="http://schemas.microsoft.com/office/2007/relationships/hdphoto" Target="../media/hdphoto1.wdp"/><Relationship Id="rId7" Type="http://schemas.microsoft.com/office/2007/relationships/hdphoto" Target="../media/hdphoto3.wdp"/><Relationship Id="rId2" Type="http://schemas.openxmlformats.org/officeDocument/2006/relationships/image" Target="../media/image3.png"/><Relationship Id="rId1" Type="http://schemas.openxmlformats.org/officeDocument/2006/relationships/image" Target="../media/image2.tiff"/><Relationship Id="rId6" Type="http://schemas.openxmlformats.org/officeDocument/2006/relationships/image" Target="../media/image5.png"/><Relationship Id="rId5" Type="http://schemas.microsoft.com/office/2007/relationships/hdphoto" Target="../media/hdphoto2.wdp"/><Relationship Id="rId4" Type="http://schemas.openxmlformats.org/officeDocument/2006/relationships/image" Target="../media/image4.png"/></Relationships>
</file>

<file path=xl/drawings/_rels/drawing17.xml.rels><?xml version="1.0" encoding="UTF-8" standalone="yes"?>
<Relationships xmlns="http://schemas.openxmlformats.org/package/2006/relationships"><Relationship Id="rId3" Type="http://schemas.openxmlformats.org/officeDocument/2006/relationships/image" Target="../media/image7.jpg"/><Relationship Id="rId2" Type="http://schemas.openxmlformats.org/officeDocument/2006/relationships/image" Target="../media/image6.jpg"/><Relationship Id="rId1" Type="http://schemas.openxmlformats.org/officeDocument/2006/relationships/image" Target="../media/image2.tiff"/><Relationship Id="rId6" Type="http://schemas.openxmlformats.org/officeDocument/2006/relationships/image" Target="../media/image10.jpg"/><Relationship Id="rId5" Type="http://schemas.openxmlformats.org/officeDocument/2006/relationships/image" Target="../media/image9.jpg"/><Relationship Id="rId4" Type="http://schemas.openxmlformats.org/officeDocument/2006/relationships/image" Target="../media/image8.jpg"/></Relationships>
</file>

<file path=xl/drawings/_rels/drawing18.xml.rels><?xml version="1.0" encoding="UTF-8" standalone="yes"?>
<Relationships xmlns="http://schemas.openxmlformats.org/package/2006/relationships"><Relationship Id="rId3" Type="http://schemas.microsoft.com/office/2007/relationships/hdphoto" Target="../media/hdphoto4.wdp"/><Relationship Id="rId7" Type="http://schemas.microsoft.com/office/2007/relationships/hdphoto" Target="../media/hdphoto6.wdp"/><Relationship Id="rId2" Type="http://schemas.openxmlformats.org/officeDocument/2006/relationships/image" Target="../media/image11.png"/><Relationship Id="rId1" Type="http://schemas.openxmlformats.org/officeDocument/2006/relationships/image" Target="../media/image2.tiff"/><Relationship Id="rId6" Type="http://schemas.openxmlformats.org/officeDocument/2006/relationships/image" Target="../media/image13.png"/><Relationship Id="rId5" Type="http://schemas.microsoft.com/office/2007/relationships/hdphoto" Target="../media/hdphoto5.wdp"/><Relationship Id="rId4"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257175</xdr:colOff>
      <xdr:row>38</xdr:row>
      <xdr:rowOff>53740</xdr:rowOff>
    </xdr:to>
    <xdr:pic>
      <xdr:nvPicPr>
        <xdr:cNvPr id="89" name="Picture 7">
          <a:extLst>
            <a:ext uri="{FF2B5EF4-FFF2-40B4-BE49-F238E27FC236}">
              <a16:creationId xmlns:a16="http://schemas.microsoft.com/office/drawing/2014/main" id="{86F5F9D4-511A-CE5F-8BB7-E60A73162A2B}"/>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0"/>
          <a:ext cx="12449175" cy="729274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7048500</xdr:colOff>
      <xdr:row>0</xdr:row>
      <xdr:rowOff>142875</xdr:rowOff>
    </xdr:from>
    <xdr:to>
      <xdr:col>2</xdr:col>
      <xdr:colOff>8829675</xdr:colOff>
      <xdr:row>2</xdr:row>
      <xdr:rowOff>953</xdr:rowOff>
    </xdr:to>
    <xdr:pic>
      <xdr:nvPicPr>
        <xdr:cNvPr id="3" name="Picture 2">
          <a:extLst>
            <a:ext uri="{FF2B5EF4-FFF2-40B4-BE49-F238E27FC236}">
              <a16:creationId xmlns:a16="http://schemas.microsoft.com/office/drawing/2014/main" id="{610D0308-C597-4AFA-BF11-182772EC5DB8}"/>
            </a:ext>
          </a:extLst>
        </xdr:cNvPr>
        <xdr:cNvPicPr>
          <a:picLocks noChangeAspect="1"/>
        </xdr:cNvPicPr>
      </xdr:nvPicPr>
      <xdr:blipFill rotWithShape="1">
        <a:blip xmlns:r="http://schemas.openxmlformats.org/officeDocument/2006/relationships" r:embed="rId1"/>
        <a:srcRect l="6320" t="18399" r="6792" b="21386"/>
        <a:stretch/>
      </xdr:blipFill>
      <xdr:spPr>
        <a:xfrm>
          <a:off x="7296150" y="142875"/>
          <a:ext cx="1781175" cy="43910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2847975</xdr:colOff>
      <xdr:row>0</xdr:row>
      <xdr:rowOff>142875</xdr:rowOff>
    </xdr:from>
    <xdr:to>
      <xdr:col>2</xdr:col>
      <xdr:colOff>4629150</xdr:colOff>
      <xdr:row>2</xdr:row>
      <xdr:rowOff>953</xdr:rowOff>
    </xdr:to>
    <xdr:pic>
      <xdr:nvPicPr>
        <xdr:cNvPr id="2" name="Picture 1">
          <a:extLst>
            <a:ext uri="{FF2B5EF4-FFF2-40B4-BE49-F238E27FC236}">
              <a16:creationId xmlns:a16="http://schemas.microsoft.com/office/drawing/2014/main" id="{9F0D8B73-7929-40E7-B5AD-062EAE6A1E13}"/>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twoCellAnchor editAs="oneCell">
    <xdr:from>
      <xdr:col>2</xdr:col>
      <xdr:colOff>2847975</xdr:colOff>
      <xdr:row>0</xdr:row>
      <xdr:rowOff>142875</xdr:rowOff>
    </xdr:from>
    <xdr:to>
      <xdr:col>2</xdr:col>
      <xdr:colOff>4629150</xdr:colOff>
      <xdr:row>2</xdr:row>
      <xdr:rowOff>953</xdr:rowOff>
    </xdr:to>
    <xdr:pic>
      <xdr:nvPicPr>
        <xdr:cNvPr id="4" name="Picture 3">
          <a:extLst>
            <a:ext uri="{FF2B5EF4-FFF2-40B4-BE49-F238E27FC236}">
              <a16:creationId xmlns:a16="http://schemas.microsoft.com/office/drawing/2014/main" id="{AC4A3A8E-3F92-4B99-ADE6-E49F33A432E7}"/>
            </a:ext>
          </a:extLst>
        </xdr:cNvPr>
        <xdr:cNvPicPr>
          <a:picLocks noChangeAspect="1"/>
        </xdr:cNvPicPr>
      </xdr:nvPicPr>
      <xdr:blipFill rotWithShape="1">
        <a:blip xmlns:r="http://schemas.openxmlformats.org/officeDocument/2006/relationships" r:embed="rId1"/>
        <a:srcRect l="6320" t="18399" r="6792" b="21386"/>
        <a:stretch/>
      </xdr:blipFill>
      <xdr:spPr>
        <a:xfrm>
          <a:off x="7410450" y="142875"/>
          <a:ext cx="1781175" cy="43719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8</xdr:col>
      <xdr:colOff>371475</xdr:colOff>
      <xdr:row>1</xdr:row>
      <xdr:rowOff>76200</xdr:rowOff>
    </xdr:from>
    <xdr:to>
      <xdr:col>10</xdr:col>
      <xdr:colOff>552450</xdr:colOff>
      <xdr:row>2</xdr:row>
      <xdr:rowOff>86678</xdr:rowOff>
    </xdr:to>
    <xdr:pic>
      <xdr:nvPicPr>
        <xdr:cNvPr id="3" name="Picture 3">
          <a:extLst>
            <a:ext uri="{FF2B5EF4-FFF2-40B4-BE49-F238E27FC236}">
              <a16:creationId xmlns:a16="http://schemas.microsoft.com/office/drawing/2014/main" id="{E6906566-BEA2-4AD8-A2ED-18C4A3370EB6}"/>
            </a:ext>
          </a:extLst>
        </xdr:cNvPr>
        <xdr:cNvPicPr>
          <a:picLocks noChangeAspect="1"/>
        </xdr:cNvPicPr>
      </xdr:nvPicPr>
      <xdr:blipFill rotWithShape="1">
        <a:blip xmlns:r="http://schemas.openxmlformats.org/officeDocument/2006/relationships" r:embed="rId1"/>
        <a:srcRect l="6320" t="18399" r="6792" b="21386"/>
        <a:stretch/>
      </xdr:blipFill>
      <xdr:spPr>
        <a:xfrm>
          <a:off x="9334500" y="228600"/>
          <a:ext cx="1781175" cy="43719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19050</xdr:colOff>
      <xdr:row>1</xdr:row>
      <xdr:rowOff>0</xdr:rowOff>
    </xdr:from>
    <xdr:to>
      <xdr:col>8</xdr:col>
      <xdr:colOff>238125</xdr:colOff>
      <xdr:row>2</xdr:row>
      <xdr:rowOff>8573</xdr:rowOff>
    </xdr:to>
    <xdr:pic>
      <xdr:nvPicPr>
        <xdr:cNvPr id="2" name="Picture 3">
          <a:extLst>
            <a:ext uri="{FF2B5EF4-FFF2-40B4-BE49-F238E27FC236}">
              <a16:creationId xmlns:a16="http://schemas.microsoft.com/office/drawing/2014/main" id="{660D9B8D-7A63-4432-B810-0C4BBC4B5A7E}"/>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6</xdr:col>
      <xdr:colOff>85725</xdr:colOff>
      <xdr:row>1</xdr:row>
      <xdr:rowOff>0</xdr:rowOff>
    </xdr:from>
    <xdr:to>
      <xdr:col>8</xdr:col>
      <xdr:colOff>304800</xdr:colOff>
      <xdr:row>2</xdr:row>
      <xdr:rowOff>8573</xdr:rowOff>
    </xdr:to>
    <xdr:pic>
      <xdr:nvPicPr>
        <xdr:cNvPr id="7" name="Picture 3">
          <a:extLst>
            <a:ext uri="{FF2B5EF4-FFF2-40B4-BE49-F238E27FC236}">
              <a16:creationId xmlns:a16="http://schemas.microsoft.com/office/drawing/2014/main" id="{3A32E2BD-7AAF-40AA-A1A4-4806FD3864E6}"/>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oneCellAnchor>
    <xdr:from>
      <xdr:col>7</xdr:col>
      <xdr:colOff>466725</xdr:colOff>
      <xdr:row>1</xdr:row>
      <xdr:rowOff>0</xdr:rowOff>
    </xdr:from>
    <xdr:ext cx="1838325" cy="435293"/>
    <xdr:pic>
      <xdr:nvPicPr>
        <xdr:cNvPr id="12" name="Picture 3">
          <a:extLst>
            <a:ext uri="{FF2B5EF4-FFF2-40B4-BE49-F238E27FC236}">
              <a16:creationId xmlns:a16="http://schemas.microsoft.com/office/drawing/2014/main" id="{174B34A8-9929-48A6-8303-0DAB463A85D7}"/>
            </a:ext>
          </a:extLst>
        </xdr:cNvPr>
        <xdr:cNvPicPr>
          <a:picLocks noChangeAspect="1"/>
        </xdr:cNvPicPr>
      </xdr:nvPicPr>
      <xdr:blipFill rotWithShape="1">
        <a:blip xmlns:r="http://schemas.openxmlformats.org/officeDocument/2006/relationships" r:embed="rId1"/>
        <a:srcRect l="6320" t="18399" r="6792" b="21386"/>
        <a:stretch/>
      </xdr:blipFill>
      <xdr:spPr>
        <a:xfrm>
          <a:off x="7981950" y="152400"/>
          <a:ext cx="1838325" cy="435293"/>
        </a:xfrm>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twoCellAnchor editAs="oneCell">
    <xdr:from>
      <xdr:col>6</xdr:col>
      <xdr:colOff>19050</xdr:colOff>
      <xdr:row>1</xdr:row>
      <xdr:rowOff>0</xdr:rowOff>
    </xdr:from>
    <xdr:to>
      <xdr:col>8</xdr:col>
      <xdr:colOff>238125</xdr:colOff>
      <xdr:row>2</xdr:row>
      <xdr:rowOff>8573</xdr:rowOff>
    </xdr:to>
    <xdr:pic>
      <xdr:nvPicPr>
        <xdr:cNvPr id="2" name="Picture 3">
          <a:extLst>
            <a:ext uri="{FF2B5EF4-FFF2-40B4-BE49-F238E27FC236}">
              <a16:creationId xmlns:a16="http://schemas.microsoft.com/office/drawing/2014/main" id="{4096BD0D-B721-4B30-BB44-BEA412615387}"/>
            </a:ext>
          </a:extLst>
        </xdr:cNvPr>
        <xdr:cNvPicPr>
          <a:picLocks noChangeAspect="1"/>
        </xdr:cNvPicPr>
      </xdr:nvPicPr>
      <xdr:blipFill rotWithShape="1">
        <a:blip xmlns:r="http://schemas.openxmlformats.org/officeDocument/2006/relationships" r:embed="rId1"/>
        <a:srcRect l="6320" t="18399" r="6792" b="21386"/>
        <a:stretch/>
      </xdr:blipFill>
      <xdr:spPr>
        <a:xfrm>
          <a:off x="7419975" y="152400"/>
          <a:ext cx="1781175" cy="43719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6</xdr:col>
      <xdr:colOff>9525</xdr:colOff>
      <xdr:row>1</xdr:row>
      <xdr:rowOff>0</xdr:rowOff>
    </xdr:from>
    <xdr:to>
      <xdr:col>8</xdr:col>
      <xdr:colOff>228600</xdr:colOff>
      <xdr:row>2</xdr:row>
      <xdr:rowOff>8573</xdr:rowOff>
    </xdr:to>
    <xdr:pic>
      <xdr:nvPicPr>
        <xdr:cNvPr id="2" name="Picture 3">
          <a:extLst>
            <a:ext uri="{FF2B5EF4-FFF2-40B4-BE49-F238E27FC236}">
              <a16:creationId xmlns:a16="http://schemas.microsoft.com/office/drawing/2014/main" id="{4227DF53-FC77-4319-85EC-40C3ED7B9E39}"/>
            </a:ext>
          </a:extLst>
        </xdr:cNvPr>
        <xdr:cNvPicPr>
          <a:picLocks noChangeAspect="1"/>
        </xdr:cNvPicPr>
      </xdr:nvPicPr>
      <xdr:blipFill rotWithShape="1">
        <a:blip xmlns:r="http://schemas.openxmlformats.org/officeDocument/2006/relationships" r:embed="rId1"/>
        <a:srcRect l="6320" t="18399" r="6792" b="21386"/>
        <a:stretch/>
      </xdr:blipFill>
      <xdr:spPr>
        <a:xfrm>
          <a:off x="7410450" y="152400"/>
          <a:ext cx="1781175" cy="43719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5</xdr:col>
      <xdr:colOff>771525</xdr:colOff>
      <xdr:row>1</xdr:row>
      <xdr:rowOff>0</xdr:rowOff>
    </xdr:from>
    <xdr:to>
      <xdr:col>8</xdr:col>
      <xdr:colOff>209550</xdr:colOff>
      <xdr:row>2</xdr:row>
      <xdr:rowOff>8573</xdr:rowOff>
    </xdr:to>
    <xdr:pic>
      <xdr:nvPicPr>
        <xdr:cNvPr id="2" name="Picture 3">
          <a:extLst>
            <a:ext uri="{FF2B5EF4-FFF2-40B4-BE49-F238E27FC236}">
              <a16:creationId xmlns:a16="http://schemas.microsoft.com/office/drawing/2014/main" id="{6DB65412-C0F6-4D31-9F04-30665095A0BB}"/>
            </a:ext>
          </a:extLst>
        </xdr:cNvPr>
        <xdr:cNvPicPr>
          <a:picLocks noChangeAspect="1"/>
        </xdr:cNvPicPr>
      </xdr:nvPicPr>
      <xdr:blipFill rotWithShape="1">
        <a:blip xmlns:r="http://schemas.openxmlformats.org/officeDocument/2006/relationships" r:embed="rId1"/>
        <a:srcRect l="6320" t="18399" r="6792" b="21386"/>
        <a:stretch/>
      </xdr:blipFill>
      <xdr:spPr>
        <a:xfrm>
          <a:off x="7391400" y="152400"/>
          <a:ext cx="1781175" cy="43719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3</xdr:col>
      <xdr:colOff>5353050</xdr:colOff>
      <xdr:row>1</xdr:row>
      <xdr:rowOff>85725</xdr:rowOff>
    </xdr:from>
    <xdr:to>
      <xdr:col>3</xdr:col>
      <xdr:colOff>7162800</xdr:colOff>
      <xdr:row>2</xdr:row>
      <xdr:rowOff>68580</xdr:rowOff>
    </xdr:to>
    <xdr:pic>
      <xdr:nvPicPr>
        <xdr:cNvPr id="3" name="Picture 3">
          <a:extLst>
            <a:ext uri="{FF2B5EF4-FFF2-40B4-BE49-F238E27FC236}">
              <a16:creationId xmlns:a16="http://schemas.microsoft.com/office/drawing/2014/main" id="{5BB742C2-8907-42F6-A33F-00E1D68D0336}"/>
            </a:ext>
          </a:extLst>
        </xdr:cNvPr>
        <xdr:cNvPicPr>
          <a:picLocks noChangeAspect="1"/>
        </xdr:cNvPicPr>
      </xdr:nvPicPr>
      <xdr:blipFill rotWithShape="1">
        <a:blip xmlns:r="http://schemas.openxmlformats.org/officeDocument/2006/relationships" r:embed="rId1"/>
        <a:srcRect l="6320" t="18399" r="6792" b="21386"/>
        <a:stretch/>
      </xdr:blipFill>
      <xdr:spPr>
        <a:xfrm>
          <a:off x="13849350" y="238125"/>
          <a:ext cx="1809750" cy="40957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7315200</xdr:colOff>
      <xdr:row>1</xdr:row>
      <xdr:rowOff>0</xdr:rowOff>
    </xdr:from>
    <xdr:to>
      <xdr:col>2</xdr:col>
      <xdr:colOff>1381125</xdr:colOff>
      <xdr:row>2</xdr:row>
      <xdr:rowOff>8573</xdr:rowOff>
    </xdr:to>
    <xdr:pic>
      <xdr:nvPicPr>
        <xdr:cNvPr id="3" name="Picture 3">
          <a:extLst>
            <a:ext uri="{FF2B5EF4-FFF2-40B4-BE49-F238E27FC236}">
              <a16:creationId xmlns:a16="http://schemas.microsoft.com/office/drawing/2014/main" id="{2236CE17-AF7E-4013-969D-C97B47C01B28}"/>
            </a:ext>
          </a:extLst>
        </xdr:cNvPr>
        <xdr:cNvPicPr>
          <a:picLocks noChangeAspect="1"/>
        </xdr:cNvPicPr>
      </xdr:nvPicPr>
      <xdr:blipFill rotWithShape="1">
        <a:blip xmlns:r="http://schemas.openxmlformats.org/officeDocument/2006/relationships" r:embed="rId1"/>
        <a:srcRect l="6320" t="18399" r="6792" b="21386"/>
        <a:stretch/>
      </xdr:blipFill>
      <xdr:spPr>
        <a:xfrm>
          <a:off x="7429500" y="152400"/>
          <a:ext cx="1781175" cy="43719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9439275</xdr:colOff>
      <xdr:row>1</xdr:row>
      <xdr:rowOff>28575</xdr:rowOff>
    </xdr:from>
    <xdr:to>
      <xdr:col>2</xdr:col>
      <xdr:colOff>485775</xdr:colOff>
      <xdr:row>2</xdr:row>
      <xdr:rowOff>37148</xdr:rowOff>
    </xdr:to>
    <xdr:pic>
      <xdr:nvPicPr>
        <xdr:cNvPr id="3" name="Picture 3">
          <a:extLst>
            <a:ext uri="{FF2B5EF4-FFF2-40B4-BE49-F238E27FC236}">
              <a16:creationId xmlns:a16="http://schemas.microsoft.com/office/drawing/2014/main" id="{024F6419-8107-4CE2-A7FF-AACF9160EC22}"/>
            </a:ext>
          </a:extLst>
        </xdr:cNvPr>
        <xdr:cNvPicPr>
          <a:picLocks noChangeAspect="1"/>
        </xdr:cNvPicPr>
      </xdr:nvPicPr>
      <xdr:blipFill rotWithShape="1">
        <a:blip xmlns:r="http://schemas.openxmlformats.org/officeDocument/2006/relationships" r:embed="rId1"/>
        <a:srcRect l="6320" t="18399" r="6792" b="21386"/>
        <a:stretch/>
      </xdr:blipFill>
      <xdr:spPr>
        <a:xfrm>
          <a:off x="9553575" y="180975"/>
          <a:ext cx="1781175" cy="437198"/>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9391650</xdr:colOff>
      <xdr:row>1</xdr:row>
      <xdr:rowOff>114300</xdr:rowOff>
    </xdr:from>
    <xdr:to>
      <xdr:col>1</xdr:col>
      <xdr:colOff>11172825</xdr:colOff>
      <xdr:row>2</xdr:row>
      <xdr:rowOff>122873</xdr:rowOff>
    </xdr:to>
    <xdr:pic>
      <xdr:nvPicPr>
        <xdr:cNvPr id="2" name="Picture 3">
          <a:extLst>
            <a:ext uri="{FF2B5EF4-FFF2-40B4-BE49-F238E27FC236}">
              <a16:creationId xmlns:a16="http://schemas.microsoft.com/office/drawing/2014/main" id="{F706F5B0-D19D-4E87-B6AF-63D15C7D8743}"/>
            </a:ext>
          </a:extLst>
        </xdr:cNvPr>
        <xdr:cNvPicPr>
          <a:picLocks noChangeAspect="1"/>
        </xdr:cNvPicPr>
      </xdr:nvPicPr>
      <xdr:blipFill rotWithShape="1">
        <a:blip xmlns:r="http://schemas.openxmlformats.org/officeDocument/2006/relationships" r:embed="rId1"/>
        <a:srcRect l="6320" t="18399" r="6792" b="21386"/>
        <a:stretch/>
      </xdr:blipFill>
      <xdr:spPr>
        <a:xfrm>
          <a:off x="9505950" y="266700"/>
          <a:ext cx="1781175" cy="43719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9782175</xdr:colOff>
      <xdr:row>1</xdr:row>
      <xdr:rowOff>76200</xdr:rowOff>
    </xdr:from>
    <xdr:to>
      <xdr:col>2</xdr:col>
      <xdr:colOff>371475</xdr:colOff>
      <xdr:row>2</xdr:row>
      <xdr:rowOff>84773</xdr:rowOff>
    </xdr:to>
    <xdr:pic>
      <xdr:nvPicPr>
        <xdr:cNvPr id="6" name="Picture 3">
          <a:extLst>
            <a:ext uri="{FF2B5EF4-FFF2-40B4-BE49-F238E27FC236}">
              <a16:creationId xmlns:a16="http://schemas.microsoft.com/office/drawing/2014/main" id="{8675514D-33E6-462E-9732-F1D63BFF2AAF}"/>
            </a:ext>
          </a:extLst>
        </xdr:cNvPr>
        <xdr:cNvPicPr>
          <a:picLocks noChangeAspect="1"/>
        </xdr:cNvPicPr>
      </xdr:nvPicPr>
      <xdr:blipFill rotWithShape="1">
        <a:blip xmlns:r="http://schemas.openxmlformats.org/officeDocument/2006/relationships" r:embed="rId1"/>
        <a:srcRect l="6320" t="18399" r="6792" b="21386"/>
        <a:stretch/>
      </xdr:blipFill>
      <xdr:spPr>
        <a:xfrm>
          <a:off x="9896475" y="228600"/>
          <a:ext cx="1781175" cy="437198"/>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2" name="Picture 3">
          <a:extLst>
            <a:ext uri="{FF2B5EF4-FFF2-40B4-BE49-F238E27FC236}">
              <a16:creationId xmlns:a16="http://schemas.microsoft.com/office/drawing/2014/main" id="{C7B7CB77-C076-4913-8347-CC6FB4378B39}"/>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19051</xdr:colOff>
      <xdr:row>3</xdr:row>
      <xdr:rowOff>28575</xdr:rowOff>
    </xdr:from>
    <xdr:to>
      <xdr:col>12</xdr:col>
      <xdr:colOff>169983</xdr:colOff>
      <xdr:row>54</xdr:row>
      <xdr:rowOff>76200</xdr:rowOff>
    </xdr:to>
    <xdr:pic>
      <xdr:nvPicPr>
        <xdr:cNvPr id="13" name="Picture 12">
          <a:extLst>
            <a:ext uri="{FF2B5EF4-FFF2-40B4-BE49-F238E27FC236}">
              <a16:creationId xmlns:a16="http://schemas.microsoft.com/office/drawing/2014/main" id="{D7EF0B7A-EF10-4E19-2488-3A6AC81E76E0}"/>
            </a:ext>
          </a:extLst>
        </xdr:cNvPr>
        <xdr:cNvPicPr>
          <a:picLocks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150000"/>
                  </a14:imgEffect>
                </a14:imgLayer>
              </a14:imgProps>
            </a:ext>
            <a:ext uri="{28A0092B-C50C-407E-A947-70E740481C1C}">
              <a14:useLocalDpi xmlns:a14="http://schemas.microsoft.com/office/drawing/2010/main" val="0"/>
            </a:ext>
          </a:extLst>
        </a:blip>
        <a:stretch>
          <a:fillRect/>
        </a:stretch>
      </xdr:blipFill>
      <xdr:spPr>
        <a:xfrm>
          <a:off x="133351" y="895350"/>
          <a:ext cx="6856532" cy="9696450"/>
        </a:xfrm>
        <a:prstGeom prst="rect">
          <a:avLst/>
        </a:prstGeom>
      </xdr:spPr>
    </xdr:pic>
    <xdr:clientData/>
  </xdr:twoCellAnchor>
  <xdr:twoCellAnchor editAs="oneCell">
    <xdr:from>
      <xdr:col>0</xdr:col>
      <xdr:colOff>38100</xdr:colOff>
      <xdr:row>52</xdr:row>
      <xdr:rowOff>161924</xdr:rowOff>
    </xdr:from>
    <xdr:to>
      <xdr:col>12</xdr:col>
      <xdr:colOff>122093</xdr:colOff>
      <xdr:row>104</xdr:row>
      <xdr:rowOff>19049</xdr:rowOff>
    </xdr:to>
    <xdr:pic>
      <xdr:nvPicPr>
        <xdr:cNvPr id="15" name="Picture 14">
          <a:extLst>
            <a:ext uri="{FF2B5EF4-FFF2-40B4-BE49-F238E27FC236}">
              <a16:creationId xmlns:a16="http://schemas.microsoft.com/office/drawing/2014/main" id="{D523843B-0B45-F530-DC90-2A30427E4157}"/>
            </a:ext>
          </a:extLst>
        </xdr:cNvPr>
        <xdr:cNvPicPr>
          <a:picLocks noChangeAspect="1"/>
        </xdr:cNvPicPr>
      </xdr:nvPicPr>
      <xdr:blipFill>
        <a:blip xmlns:r="http://schemas.openxmlformats.org/officeDocument/2006/relationships" r:embed="rId4">
          <a:extLst>
            <a:ext uri="{BEBA8EAE-BF5A-486C-A8C5-ECC9F3942E4B}">
              <a14:imgProps xmlns:a14="http://schemas.microsoft.com/office/drawing/2010/main">
                <a14:imgLayer r:embed="rId5">
                  <a14:imgEffect>
                    <a14:saturation sat="150000"/>
                  </a14:imgEffect>
                </a14:imgLayer>
              </a14:imgProps>
            </a:ext>
            <a:ext uri="{28A0092B-C50C-407E-A947-70E740481C1C}">
              <a14:useLocalDpi xmlns:a14="http://schemas.microsoft.com/office/drawing/2010/main" val="0"/>
            </a:ext>
          </a:extLst>
        </a:blip>
        <a:stretch>
          <a:fillRect/>
        </a:stretch>
      </xdr:blipFill>
      <xdr:spPr>
        <a:xfrm>
          <a:off x="38100" y="10296524"/>
          <a:ext cx="6903893" cy="9763125"/>
        </a:xfrm>
        <a:prstGeom prst="rect">
          <a:avLst/>
        </a:prstGeom>
      </xdr:spPr>
    </xdr:pic>
    <xdr:clientData/>
  </xdr:twoCellAnchor>
  <xdr:twoCellAnchor editAs="oneCell">
    <xdr:from>
      <xdr:col>0</xdr:col>
      <xdr:colOff>0</xdr:colOff>
      <xdr:row>99</xdr:row>
      <xdr:rowOff>66675</xdr:rowOff>
    </xdr:from>
    <xdr:to>
      <xdr:col>12</xdr:col>
      <xdr:colOff>118790</xdr:colOff>
      <xdr:row>150</xdr:row>
      <xdr:rowOff>161925</xdr:rowOff>
    </xdr:to>
    <xdr:pic>
      <xdr:nvPicPr>
        <xdr:cNvPr id="17" name="Picture 16">
          <a:extLst>
            <a:ext uri="{FF2B5EF4-FFF2-40B4-BE49-F238E27FC236}">
              <a16:creationId xmlns:a16="http://schemas.microsoft.com/office/drawing/2014/main" id="{7A96CD6F-A962-8DD5-AE8D-F4950CABD608}"/>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saturation sat="150000"/>
                  </a14:imgEffect>
                </a14:imgLayer>
              </a14:imgProps>
            </a:ext>
            <a:ext uri="{28A0092B-C50C-407E-A947-70E740481C1C}">
              <a14:useLocalDpi xmlns:a14="http://schemas.microsoft.com/office/drawing/2010/main" val="0"/>
            </a:ext>
          </a:extLst>
        </a:blip>
        <a:stretch>
          <a:fillRect/>
        </a:stretch>
      </xdr:blipFill>
      <xdr:spPr>
        <a:xfrm>
          <a:off x="0" y="19154775"/>
          <a:ext cx="6938690" cy="981075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3" name="Picture 3">
          <a:extLst>
            <a:ext uri="{FF2B5EF4-FFF2-40B4-BE49-F238E27FC236}">
              <a16:creationId xmlns:a16="http://schemas.microsoft.com/office/drawing/2014/main" id="{07A5361E-5412-49BB-B774-BD28CB6867EA}"/>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19051</xdr:colOff>
      <xdr:row>3</xdr:row>
      <xdr:rowOff>66675</xdr:rowOff>
    </xdr:from>
    <xdr:to>
      <xdr:col>11</xdr:col>
      <xdr:colOff>402323</xdr:colOff>
      <xdr:row>51</xdr:row>
      <xdr:rowOff>152400</xdr:rowOff>
    </xdr:to>
    <xdr:pic>
      <xdr:nvPicPr>
        <xdr:cNvPr id="4" name="Picture 3">
          <a:extLst>
            <a:ext uri="{FF2B5EF4-FFF2-40B4-BE49-F238E27FC236}">
              <a16:creationId xmlns:a16="http://schemas.microsoft.com/office/drawing/2014/main" id="{2CE73A74-84D9-7DD4-763B-610422776D3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3351" y="933450"/>
          <a:ext cx="6479272" cy="9163050"/>
        </a:xfrm>
        <a:prstGeom prst="rect">
          <a:avLst/>
        </a:prstGeom>
      </xdr:spPr>
    </xdr:pic>
    <xdr:clientData/>
  </xdr:twoCellAnchor>
  <xdr:twoCellAnchor editAs="oneCell">
    <xdr:from>
      <xdr:col>0</xdr:col>
      <xdr:colOff>0</xdr:colOff>
      <xdr:row>50</xdr:row>
      <xdr:rowOff>152400</xdr:rowOff>
    </xdr:from>
    <xdr:to>
      <xdr:col>11</xdr:col>
      <xdr:colOff>477762</xdr:colOff>
      <xdr:row>100</xdr:row>
      <xdr:rowOff>85724</xdr:rowOff>
    </xdr:to>
    <xdr:pic>
      <xdr:nvPicPr>
        <xdr:cNvPr id="6" name="Picture 5">
          <a:extLst>
            <a:ext uri="{FF2B5EF4-FFF2-40B4-BE49-F238E27FC236}">
              <a16:creationId xmlns:a16="http://schemas.microsoft.com/office/drawing/2014/main" id="{BA536507-4F95-0E9C-9270-319B6CAF912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9906000"/>
          <a:ext cx="6688062" cy="9458324"/>
        </a:xfrm>
        <a:prstGeom prst="rect">
          <a:avLst/>
        </a:prstGeom>
      </xdr:spPr>
    </xdr:pic>
    <xdr:clientData/>
  </xdr:twoCellAnchor>
  <xdr:twoCellAnchor editAs="oneCell">
    <xdr:from>
      <xdr:col>0</xdr:col>
      <xdr:colOff>76200</xdr:colOff>
      <xdr:row>98</xdr:row>
      <xdr:rowOff>95250</xdr:rowOff>
    </xdr:from>
    <xdr:to>
      <xdr:col>11</xdr:col>
      <xdr:colOff>533757</xdr:colOff>
      <xdr:row>148</xdr:row>
      <xdr:rowOff>0</xdr:rowOff>
    </xdr:to>
    <xdr:pic>
      <xdr:nvPicPr>
        <xdr:cNvPr id="8" name="Picture 7">
          <a:extLst>
            <a:ext uri="{FF2B5EF4-FFF2-40B4-BE49-F238E27FC236}">
              <a16:creationId xmlns:a16="http://schemas.microsoft.com/office/drawing/2014/main" id="{A120DAB0-C974-FEF3-FC98-748C09BEFED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76200" y="18992850"/>
          <a:ext cx="6667857" cy="9429750"/>
        </a:xfrm>
        <a:prstGeom prst="rect">
          <a:avLst/>
        </a:prstGeom>
      </xdr:spPr>
    </xdr:pic>
    <xdr:clientData/>
  </xdr:twoCellAnchor>
  <xdr:twoCellAnchor editAs="oneCell">
    <xdr:from>
      <xdr:col>1</xdr:col>
      <xdr:colOff>38101</xdr:colOff>
      <xdr:row>145</xdr:row>
      <xdr:rowOff>123825</xdr:rowOff>
    </xdr:from>
    <xdr:to>
      <xdr:col>11</xdr:col>
      <xdr:colOff>401166</xdr:colOff>
      <xdr:row>193</xdr:row>
      <xdr:rowOff>114299</xdr:rowOff>
    </xdr:to>
    <xdr:pic>
      <xdr:nvPicPr>
        <xdr:cNvPr id="11" name="Picture 10">
          <a:extLst>
            <a:ext uri="{FF2B5EF4-FFF2-40B4-BE49-F238E27FC236}">
              <a16:creationId xmlns:a16="http://schemas.microsoft.com/office/drawing/2014/main" id="{EF5E0EEF-E722-C4DA-0F1A-CBD35389D3C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52401" y="27974925"/>
          <a:ext cx="6459065" cy="9134474"/>
        </a:xfrm>
        <a:prstGeom prst="rect">
          <a:avLst/>
        </a:prstGeom>
      </xdr:spPr>
    </xdr:pic>
    <xdr:clientData/>
  </xdr:twoCellAnchor>
  <xdr:twoCellAnchor editAs="oneCell">
    <xdr:from>
      <xdr:col>1</xdr:col>
      <xdr:colOff>114301</xdr:colOff>
      <xdr:row>191</xdr:row>
      <xdr:rowOff>142874</xdr:rowOff>
    </xdr:from>
    <xdr:to>
      <xdr:col>11</xdr:col>
      <xdr:colOff>568785</xdr:colOff>
      <xdr:row>240</xdr:row>
      <xdr:rowOff>66673</xdr:rowOff>
    </xdr:to>
    <xdr:pic>
      <xdr:nvPicPr>
        <xdr:cNvPr id="13" name="Picture 12">
          <a:extLst>
            <a:ext uri="{FF2B5EF4-FFF2-40B4-BE49-F238E27FC236}">
              <a16:creationId xmlns:a16="http://schemas.microsoft.com/office/drawing/2014/main" id="{114E3720-693B-86DF-F6B0-252A7A953B4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28601" y="36756974"/>
          <a:ext cx="6550484" cy="92582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12</xdr:col>
      <xdr:colOff>552450</xdr:colOff>
      <xdr:row>1</xdr:row>
      <xdr:rowOff>19050</xdr:rowOff>
    </xdr:from>
    <xdr:to>
      <xdr:col>15</xdr:col>
      <xdr:colOff>504825</xdr:colOff>
      <xdr:row>2</xdr:row>
      <xdr:rowOff>27623</xdr:rowOff>
    </xdr:to>
    <xdr:pic>
      <xdr:nvPicPr>
        <xdr:cNvPr id="2" name="Picture 3">
          <a:extLst>
            <a:ext uri="{FF2B5EF4-FFF2-40B4-BE49-F238E27FC236}">
              <a16:creationId xmlns:a16="http://schemas.microsoft.com/office/drawing/2014/main" id="{E880C3FC-E525-4C25-8F91-F2FCB9AD40DD}"/>
            </a:ext>
          </a:extLst>
        </xdr:cNvPr>
        <xdr:cNvPicPr>
          <a:picLocks noChangeAspect="1"/>
        </xdr:cNvPicPr>
      </xdr:nvPicPr>
      <xdr:blipFill rotWithShape="1">
        <a:blip xmlns:r="http://schemas.openxmlformats.org/officeDocument/2006/relationships" r:embed="rId1"/>
        <a:srcRect l="6320" t="18399" r="6792" b="21386"/>
        <a:stretch/>
      </xdr:blipFill>
      <xdr:spPr>
        <a:xfrm>
          <a:off x="7372350" y="171450"/>
          <a:ext cx="1781175" cy="437198"/>
        </a:xfrm>
        <a:prstGeom prst="rect">
          <a:avLst/>
        </a:prstGeom>
      </xdr:spPr>
    </xdr:pic>
    <xdr:clientData/>
  </xdr:twoCellAnchor>
  <xdr:twoCellAnchor editAs="oneCell">
    <xdr:from>
      <xdr:col>1</xdr:col>
      <xdr:colOff>1</xdr:colOff>
      <xdr:row>3</xdr:row>
      <xdr:rowOff>0</xdr:rowOff>
    </xdr:from>
    <xdr:to>
      <xdr:col>12</xdr:col>
      <xdr:colOff>191345</xdr:colOff>
      <xdr:row>54</xdr:row>
      <xdr:rowOff>104775</xdr:rowOff>
    </xdr:to>
    <xdr:pic>
      <xdr:nvPicPr>
        <xdr:cNvPr id="10" name="Picture 9">
          <a:extLst>
            <a:ext uri="{FF2B5EF4-FFF2-40B4-BE49-F238E27FC236}">
              <a16:creationId xmlns:a16="http://schemas.microsoft.com/office/drawing/2014/main" id="{A17AE3BF-22F0-A597-B160-913135DCC95D}"/>
            </a:ext>
          </a:extLst>
        </xdr:cNvPr>
        <xdr:cNvPicPr>
          <a:picLocks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saturation sat="150000"/>
                  </a14:imgEffect>
                </a14:imgLayer>
              </a14:imgProps>
            </a:ext>
            <a:ext uri="{28A0092B-C50C-407E-A947-70E740481C1C}">
              <a14:useLocalDpi xmlns:a14="http://schemas.microsoft.com/office/drawing/2010/main" val="0"/>
            </a:ext>
          </a:extLst>
        </a:blip>
        <a:stretch>
          <a:fillRect/>
        </a:stretch>
      </xdr:blipFill>
      <xdr:spPr>
        <a:xfrm>
          <a:off x="114301" y="866775"/>
          <a:ext cx="6896944" cy="9753600"/>
        </a:xfrm>
        <a:prstGeom prst="rect">
          <a:avLst/>
        </a:prstGeom>
      </xdr:spPr>
    </xdr:pic>
    <xdr:clientData/>
  </xdr:twoCellAnchor>
  <xdr:twoCellAnchor editAs="oneCell">
    <xdr:from>
      <xdr:col>0</xdr:col>
      <xdr:colOff>85725</xdr:colOff>
      <xdr:row>53</xdr:row>
      <xdr:rowOff>0</xdr:rowOff>
    </xdr:from>
    <xdr:to>
      <xdr:col>12</xdr:col>
      <xdr:colOff>149512</xdr:colOff>
      <xdr:row>104</xdr:row>
      <xdr:rowOff>19050</xdr:rowOff>
    </xdr:to>
    <xdr:pic>
      <xdr:nvPicPr>
        <xdr:cNvPr id="12" name="Picture 11">
          <a:extLst>
            <a:ext uri="{FF2B5EF4-FFF2-40B4-BE49-F238E27FC236}">
              <a16:creationId xmlns:a16="http://schemas.microsoft.com/office/drawing/2014/main" id="{F93BB9BD-F52E-8234-BCD7-8930966F4745}"/>
            </a:ext>
          </a:extLst>
        </xdr:cNvPr>
        <xdr:cNvPicPr>
          <a:picLocks noChangeAspect="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saturation sat="150000"/>
                  </a14:imgEffect>
                </a14:imgLayer>
              </a14:imgProps>
            </a:ext>
            <a:ext uri="{28A0092B-C50C-407E-A947-70E740481C1C}">
              <a14:useLocalDpi xmlns:a14="http://schemas.microsoft.com/office/drawing/2010/main" val="0"/>
            </a:ext>
          </a:extLst>
        </a:blip>
        <a:stretch>
          <a:fillRect/>
        </a:stretch>
      </xdr:blipFill>
      <xdr:spPr>
        <a:xfrm>
          <a:off x="85725" y="10325100"/>
          <a:ext cx="6883687" cy="9734550"/>
        </a:xfrm>
        <a:prstGeom prst="rect">
          <a:avLst/>
        </a:prstGeom>
      </xdr:spPr>
    </xdr:pic>
    <xdr:clientData/>
  </xdr:twoCellAnchor>
  <xdr:twoCellAnchor editAs="oneCell">
    <xdr:from>
      <xdr:col>1</xdr:col>
      <xdr:colOff>0</xdr:colOff>
      <xdr:row>100</xdr:row>
      <xdr:rowOff>85724</xdr:rowOff>
    </xdr:from>
    <xdr:to>
      <xdr:col>12</xdr:col>
      <xdr:colOff>226354</xdr:colOff>
      <xdr:row>151</xdr:row>
      <xdr:rowOff>171449</xdr:rowOff>
    </xdr:to>
    <xdr:pic>
      <xdr:nvPicPr>
        <xdr:cNvPr id="14" name="Picture 13">
          <a:extLst>
            <a:ext uri="{FF2B5EF4-FFF2-40B4-BE49-F238E27FC236}">
              <a16:creationId xmlns:a16="http://schemas.microsoft.com/office/drawing/2014/main" id="{E15EDDE8-6F8E-620C-6232-7588472610A7}"/>
            </a:ext>
          </a:extLst>
        </xdr:cNvPr>
        <xdr:cNvPicPr>
          <a:picLocks noChangeAspect="1"/>
        </xdr:cNvPicPr>
      </xdr:nvPicPr>
      <xdr:blipFill>
        <a:blip xmlns:r="http://schemas.openxmlformats.org/officeDocument/2006/relationships" r:embed="rId6">
          <a:extLst>
            <a:ext uri="{BEBA8EAE-BF5A-486C-A8C5-ECC9F3942E4B}">
              <a14:imgProps xmlns:a14="http://schemas.microsoft.com/office/drawing/2010/main">
                <a14:imgLayer r:embed="rId7">
                  <a14:imgEffect>
                    <a14:saturation sat="150000"/>
                  </a14:imgEffect>
                </a14:imgLayer>
              </a14:imgProps>
            </a:ext>
            <a:ext uri="{28A0092B-C50C-407E-A947-70E740481C1C}">
              <a14:useLocalDpi xmlns:a14="http://schemas.microsoft.com/office/drawing/2010/main" val="0"/>
            </a:ext>
          </a:extLst>
        </a:blip>
        <a:stretch>
          <a:fillRect/>
        </a:stretch>
      </xdr:blipFill>
      <xdr:spPr>
        <a:xfrm>
          <a:off x="114300" y="19364324"/>
          <a:ext cx="6931954" cy="9801225"/>
        </a:xfrm>
        <a:prstGeom prst="rect">
          <a:avLst/>
        </a:prstGeom>
      </xdr:spPr>
    </xdr:pic>
    <xdr:clientData/>
  </xdr:twoCellAnchor>
</xdr:wsDr>
</file>

<file path=xl/theme/theme1.xml><?xml version="1.0" encoding="utf-8"?>
<a:theme xmlns:a="http://schemas.openxmlformats.org/drawingml/2006/main" name="Perseus theme">
  <a:themeElements>
    <a:clrScheme name="Perseus">
      <a:dk1>
        <a:sysClr val="windowText" lastClr="000000"/>
      </a:dk1>
      <a:lt1>
        <a:sysClr val="window" lastClr="FFFFFF"/>
      </a:lt1>
      <a:dk2>
        <a:srgbClr val="231F20"/>
      </a:dk2>
      <a:lt2>
        <a:srgbClr val="E7E6E6"/>
      </a:lt2>
      <a:accent1>
        <a:srgbClr val="8A1F03"/>
      </a:accent1>
      <a:accent2>
        <a:srgbClr val="E7A614"/>
      </a:accent2>
      <a:accent3>
        <a:srgbClr val="1E3742"/>
      </a:accent3>
      <a:accent4>
        <a:srgbClr val="0C202A"/>
      </a:accent4>
      <a:accent5>
        <a:srgbClr val="4D4D4F"/>
      </a:accent5>
      <a:accent6>
        <a:srgbClr val="AEB5BA"/>
      </a:accent6>
      <a:hlink>
        <a:srgbClr val="0563C1"/>
      </a:hlink>
      <a:folHlink>
        <a:srgbClr val="954F72"/>
      </a:folHlink>
    </a:clrScheme>
    <a:fontScheme name="Calibri">
      <a:maj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alibri" panose="020F0502020204030204"/>
        <a:ea typeface=""/>
        <a:cs typeface=""/>
        <a:font script="Jpan" typeface="メイリオ"/>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mailto:sustainability@agig.com.au" TargetMode="External"/><Relationship Id="rId1" Type="http://schemas.openxmlformats.org/officeDocument/2006/relationships/hyperlink" Target="https://www.agig.com.au/stakeholder-engagement"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EE9581-5B09-4D89-842A-78D988DF0066}">
  <sheetPr>
    <tabColor rgb="FF003C71"/>
    <pageSetUpPr fitToPage="1"/>
  </sheetPr>
  <dimension ref="A1"/>
  <sheetViews>
    <sheetView showGridLines="0" workbookViewId="0">
      <selection activeCell="D41" sqref="D41"/>
    </sheetView>
  </sheetViews>
  <sheetFormatPr defaultRowHeight="15" x14ac:dyDescent="0.25"/>
  <sheetData/>
  <sheetProtection algorithmName="SHA-512" hashValue="Ec9+ulxjw2P2gdGdqORp2hxnSROZ8MjiAdnlYF6vyJKFkS1a2uPA9FOimGBciX+xgcIaL8sivp0q7x+M3yh3fw==" saltValue="92y7iYrAqv1IOU2luPjqUQ==" spinCount="100000" sheet="1" objects="1" scenarios="1"/>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ABC5B4-76C8-4C7D-8321-94527C8988B2}">
  <sheetPr>
    <tabColor rgb="FF00A3E0"/>
    <pageSetUpPr autoPageBreaks="0" fitToPage="1"/>
  </sheetPr>
  <dimension ref="A1:F47"/>
  <sheetViews>
    <sheetView showGridLines="0" tabSelected="1" zoomScaleNormal="100" workbookViewId="0">
      <pane xSplit="1" ySplit="3" topLeftCell="B4" activePane="bottomRight" state="frozen"/>
      <selection pane="topRight" activeCell="B1" sqref="B1"/>
      <selection pane="bottomLeft" activeCell="A4" sqref="A4"/>
      <selection pane="bottomRight" activeCell="B4" sqref="B4"/>
    </sheetView>
  </sheetViews>
  <sheetFormatPr defaultColWidth="13.5703125" defaultRowHeight="15" customHeight="1" x14ac:dyDescent="0.25"/>
  <cols>
    <col min="1" max="1" width="1.7109375" style="1" customWidth="1"/>
    <col min="2" max="2" width="2" style="1" customWidth="1"/>
    <col min="3" max="3" width="134" style="1" customWidth="1"/>
    <col min="4" max="16384" width="13.5703125" style="1"/>
  </cols>
  <sheetData>
    <row r="1" spans="1:3" ht="12" customHeight="1" x14ac:dyDescent="0.25"/>
    <row r="2" spans="1:3" s="9" customFormat="1" ht="33.75" customHeight="1" x14ac:dyDescent="0.25">
      <c r="B2" s="43" t="s">
        <v>0</v>
      </c>
    </row>
    <row r="3" spans="1:3" s="9" customFormat="1" ht="22.5" customHeight="1" x14ac:dyDescent="0.25">
      <c r="B3" t="s">
        <v>898</v>
      </c>
    </row>
    <row r="4" spans="1:3" ht="9.9499999999999993" customHeight="1" x14ac:dyDescent="0.25"/>
    <row r="5" spans="1:3" ht="20.100000000000001" customHeight="1" x14ac:dyDescent="0.25">
      <c r="B5" s="10" t="s">
        <v>1</v>
      </c>
    </row>
    <row r="6" spans="1:3" ht="15" customHeight="1" x14ac:dyDescent="0.25">
      <c r="B6" s="1" t="s">
        <v>2</v>
      </c>
    </row>
    <row r="7" spans="1:3" ht="38.25" customHeight="1" x14ac:dyDescent="0.25">
      <c r="B7" s="11" t="s">
        <v>3</v>
      </c>
      <c r="C7" s="11" t="s">
        <v>4</v>
      </c>
    </row>
    <row r="8" spans="1:3" ht="15" customHeight="1" x14ac:dyDescent="0.25">
      <c r="B8" s="11" t="s">
        <v>3</v>
      </c>
      <c r="C8" s="12" t="s">
        <v>5</v>
      </c>
    </row>
    <row r="9" spans="1:3" ht="38.25" customHeight="1" x14ac:dyDescent="0.25">
      <c r="A9" s="5"/>
      <c r="B9" s="11" t="s">
        <v>3</v>
      </c>
      <c r="C9" s="11" t="s">
        <v>6</v>
      </c>
    </row>
    <row r="10" spans="1:3" ht="9.9499999999999993" customHeight="1" x14ac:dyDescent="0.25">
      <c r="A10" s="5"/>
    </row>
    <row r="11" spans="1:3" ht="20.100000000000001" customHeight="1" x14ac:dyDescent="0.25">
      <c r="A11" s="4"/>
      <c r="B11" s="10" t="s">
        <v>7</v>
      </c>
    </row>
    <row r="12" spans="1:3" ht="14.1" customHeight="1" x14ac:dyDescent="0.25">
      <c r="A12" s="4"/>
      <c r="B12" s="369" t="s">
        <v>8</v>
      </c>
      <c r="C12" s="369"/>
    </row>
    <row r="13" spans="1:3" ht="6.95" customHeight="1" x14ac:dyDescent="0.25">
      <c r="A13" s="4"/>
      <c r="B13" s="13"/>
      <c r="C13" s="13"/>
    </row>
    <row r="14" spans="1:3" ht="14.1" customHeight="1" x14ac:dyDescent="0.25">
      <c r="A14" s="4"/>
      <c r="B14" s="369" t="s">
        <v>9</v>
      </c>
      <c r="C14" s="369"/>
    </row>
    <row r="15" spans="1:3" ht="15" customHeight="1" x14ac:dyDescent="0.25">
      <c r="A15" s="5"/>
      <c r="B15" s="11" t="s">
        <v>3</v>
      </c>
      <c r="C15" s="12" t="s">
        <v>10</v>
      </c>
    </row>
    <row r="16" spans="1:3" ht="15" customHeight="1" x14ac:dyDescent="0.25">
      <c r="A16" s="4"/>
      <c r="B16" s="11" t="s">
        <v>3</v>
      </c>
      <c r="C16" s="12" t="s">
        <v>11</v>
      </c>
    </row>
    <row r="17" spans="1:3" ht="15" customHeight="1" x14ac:dyDescent="0.25">
      <c r="A17" s="6"/>
      <c r="B17" s="11" t="s">
        <v>3</v>
      </c>
      <c r="C17" s="12" t="s">
        <v>12</v>
      </c>
    </row>
    <row r="18" spans="1:3" ht="15" customHeight="1" x14ac:dyDescent="0.25">
      <c r="B18" s="11" t="s">
        <v>3</v>
      </c>
      <c r="C18" s="12" t="s">
        <v>13</v>
      </c>
    </row>
    <row r="19" spans="1:3" ht="6.95" customHeight="1" x14ac:dyDescent="0.25">
      <c r="B19" s="11"/>
      <c r="C19" s="12"/>
    </row>
    <row r="20" spans="1:3" ht="15" customHeight="1" x14ac:dyDescent="0.25">
      <c r="B20" s="12" t="s">
        <v>14</v>
      </c>
      <c r="C20" s="12"/>
    </row>
    <row r="21" spans="1:3" ht="15" customHeight="1" x14ac:dyDescent="0.25">
      <c r="B21" s="11" t="s">
        <v>3</v>
      </c>
      <c r="C21" s="12" t="s">
        <v>15</v>
      </c>
    </row>
    <row r="22" spans="1:3" ht="15" customHeight="1" x14ac:dyDescent="0.25">
      <c r="A22" s="6"/>
      <c r="B22" s="11" t="s">
        <v>3</v>
      </c>
      <c r="C22" s="12" t="s">
        <v>16</v>
      </c>
    </row>
    <row r="23" spans="1:3" ht="15" customHeight="1" x14ac:dyDescent="0.25">
      <c r="A23" s="6"/>
      <c r="B23" s="11" t="s">
        <v>3</v>
      </c>
      <c r="C23" s="1" t="s">
        <v>17</v>
      </c>
    </row>
    <row r="24" spans="1:3" ht="6.95" customHeight="1" x14ac:dyDescent="0.25">
      <c r="A24" s="6"/>
      <c r="B24" s="11"/>
    </row>
    <row r="25" spans="1:3" ht="27" customHeight="1" x14ac:dyDescent="0.25">
      <c r="A25" s="6"/>
      <c r="B25" s="369" t="s">
        <v>18</v>
      </c>
      <c r="C25" s="369"/>
    </row>
    <row r="26" spans="1:3" ht="6.95" customHeight="1" x14ac:dyDescent="0.25">
      <c r="A26" s="6"/>
      <c r="B26" s="12"/>
    </row>
    <row r="27" spans="1:3" ht="39" customHeight="1" x14ac:dyDescent="0.25">
      <c r="A27" s="6"/>
      <c r="B27" s="369" t="s">
        <v>19</v>
      </c>
      <c r="C27" s="369"/>
    </row>
    <row r="28" spans="1:3" ht="9.9499999999999993" customHeight="1" x14ac:dyDescent="0.25">
      <c r="A28" s="6"/>
    </row>
    <row r="29" spans="1:3" ht="20.100000000000001" customHeight="1" x14ac:dyDescent="0.25">
      <c r="A29" s="4"/>
      <c r="B29" s="10" t="s">
        <v>20</v>
      </c>
    </row>
    <row r="30" spans="1:3" ht="25.5" customHeight="1" x14ac:dyDescent="0.25">
      <c r="A30" s="6"/>
      <c r="B30" s="369" t="s">
        <v>21</v>
      </c>
      <c r="C30" s="369"/>
    </row>
    <row r="31" spans="1:3" ht="6.95" customHeight="1" x14ac:dyDescent="0.25">
      <c r="A31" s="6"/>
      <c r="B31" s="13"/>
      <c r="C31" s="13"/>
    </row>
    <row r="32" spans="1:3" ht="24.75" customHeight="1" x14ac:dyDescent="0.25">
      <c r="A32" s="6"/>
      <c r="B32" s="370" t="s">
        <v>22</v>
      </c>
      <c r="C32" s="370"/>
    </row>
    <row r="33" spans="1:6" ht="9.9499999999999993" customHeight="1" x14ac:dyDescent="0.25">
      <c r="A33" s="7"/>
    </row>
    <row r="34" spans="1:6" ht="20.100000000000001" customHeight="1" x14ac:dyDescent="0.25">
      <c r="A34" s="4"/>
      <c r="B34" s="10" t="s">
        <v>23</v>
      </c>
    </row>
    <row r="35" spans="1:6" ht="14.1" customHeight="1" x14ac:dyDescent="0.25">
      <c r="A35" s="6"/>
      <c r="B35" s="369" t="s">
        <v>24</v>
      </c>
      <c r="C35" s="369"/>
    </row>
    <row r="36" spans="1:6" ht="14.1" customHeight="1" x14ac:dyDescent="0.25">
      <c r="A36" s="6"/>
      <c r="B36" s="369" t="s">
        <v>25</v>
      </c>
      <c r="C36" s="369"/>
    </row>
    <row r="37" spans="1:6" s="3" customFormat="1" ht="9.9499999999999993" customHeight="1" x14ac:dyDescent="0.25">
      <c r="A37" s="2"/>
      <c r="B37" s="14"/>
      <c r="C37" s="14"/>
      <c r="D37" s="1"/>
      <c r="E37" s="1"/>
      <c r="F37" s="1"/>
    </row>
    <row r="38" spans="1:6" ht="20.100000000000001" customHeight="1" x14ac:dyDescent="0.25">
      <c r="B38" s="10" t="s">
        <v>26</v>
      </c>
    </row>
    <row r="39" spans="1:6" ht="15" customHeight="1" x14ac:dyDescent="0.25">
      <c r="A39" s="8"/>
      <c r="B39" s="11" t="s">
        <v>3</v>
      </c>
      <c r="C39" s="1" t="s">
        <v>27</v>
      </c>
    </row>
    <row r="40" spans="1:6" ht="15" customHeight="1" x14ac:dyDescent="0.25">
      <c r="B40" s="11" t="s">
        <v>3</v>
      </c>
      <c r="C40" s="1" t="s">
        <v>28</v>
      </c>
    </row>
    <row r="41" spans="1:6" ht="15" customHeight="1" x14ac:dyDescent="0.25">
      <c r="B41" s="11" t="s">
        <v>3</v>
      </c>
      <c r="C41" s="1" t="s">
        <v>29</v>
      </c>
    </row>
    <row r="42" spans="1:6" ht="15" customHeight="1" x14ac:dyDescent="0.25">
      <c r="B42" s="11" t="s">
        <v>3</v>
      </c>
      <c r="C42" s="11" t="s">
        <v>30</v>
      </c>
      <c r="D42" s="11"/>
    </row>
    <row r="43" spans="1:6" ht="9.9499999999999993" customHeight="1" x14ac:dyDescent="0.25"/>
    <row r="44" spans="1:6" ht="20.100000000000001" customHeight="1" x14ac:dyDescent="0.25">
      <c r="B44" s="10" t="s">
        <v>31</v>
      </c>
    </row>
    <row r="45" spans="1:6" ht="15" customHeight="1" x14ac:dyDescent="0.25">
      <c r="B45" s="368" t="s">
        <v>32</v>
      </c>
      <c r="C45" s="368"/>
    </row>
    <row r="46" spans="1:6" ht="6.95" customHeight="1" x14ac:dyDescent="0.25"/>
    <row r="47" spans="1:6" ht="15" customHeight="1" x14ac:dyDescent="0.25">
      <c r="B47" s="1" t="s">
        <v>33</v>
      </c>
    </row>
  </sheetData>
  <sheetProtection algorithmName="SHA-512" hashValue="RP1LQva50ymmM/iBjH4rymPLQczs/0ABeFI2xJj3TwBkWKquth/NhCvjvWNZdOQmKCTxhATrXS4TqGj9vsIUsA==" saltValue="HrURSTAM6iPvNNTlHyhdTA==" spinCount="100000" sheet="1" objects="1" scenarios="1"/>
  <mergeCells count="9">
    <mergeCell ref="B45:C45"/>
    <mergeCell ref="B30:C30"/>
    <mergeCell ref="B35:C35"/>
    <mergeCell ref="B12:C12"/>
    <mergeCell ref="B14:C14"/>
    <mergeCell ref="B32:C32"/>
    <mergeCell ref="B36:C36"/>
    <mergeCell ref="B25:C25"/>
    <mergeCell ref="B27:C27"/>
  </mergeCells>
  <pageMargins left="0.7" right="0.7" top="0.75" bottom="0.75" header="0.3" footer="0.3"/>
  <pageSetup paperSize="9" scale="64"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9C0004-9E7E-4E71-B07A-E697BB92E627}">
  <sheetPr>
    <tabColor rgb="FF00A3E0"/>
    <pageSetUpPr autoPageBreaks="0"/>
  </sheetPr>
  <dimension ref="B1:B18"/>
  <sheetViews>
    <sheetView showGridLines="0" zoomScaleNormal="100" workbookViewId="0">
      <selection activeCell="C19" sqref="C19"/>
    </sheetView>
  </sheetViews>
  <sheetFormatPr defaultColWidth="13.5703125" defaultRowHeight="15" customHeight="1" x14ac:dyDescent="0.25"/>
  <cols>
    <col min="1" max="1" width="1.7109375" style="1" customWidth="1"/>
    <col min="2" max="2" width="66.7109375" style="1" customWidth="1"/>
    <col min="3" max="3" width="69.5703125" style="1" customWidth="1"/>
    <col min="4" max="16384" width="13.5703125" style="1"/>
  </cols>
  <sheetData>
    <row r="1" spans="2:2" ht="12" customHeight="1" x14ac:dyDescent="0.25"/>
    <row r="2" spans="2:2" s="9" customFormat="1" ht="33.75" customHeight="1" x14ac:dyDescent="0.25">
      <c r="B2" s="43" t="s">
        <v>34</v>
      </c>
    </row>
    <row r="3" spans="2:2" ht="9.9499999999999993" customHeight="1" x14ac:dyDescent="0.25"/>
    <row r="4" spans="2:2" s="15" customFormat="1" ht="20.100000000000001" customHeight="1" x14ac:dyDescent="0.25">
      <c r="B4" s="328" t="s">
        <v>35</v>
      </c>
    </row>
    <row r="5" spans="2:2" s="15" customFormat="1" ht="20.100000000000001" customHeight="1" x14ac:dyDescent="0.25">
      <c r="B5" s="328" t="s">
        <v>36</v>
      </c>
    </row>
    <row r="6" spans="2:2" s="15" customFormat="1" ht="20.100000000000001" customHeight="1" x14ac:dyDescent="0.25">
      <c r="B6" s="328" t="s">
        <v>37</v>
      </c>
    </row>
    <row r="7" spans="2:2" s="15" customFormat="1" ht="20.100000000000001" customHeight="1" x14ac:dyDescent="0.25">
      <c r="B7" s="327" t="s">
        <v>38</v>
      </c>
    </row>
    <row r="8" spans="2:2" s="15" customFormat="1" ht="20.100000000000001" customHeight="1" x14ac:dyDescent="0.25">
      <c r="B8" s="327" t="s">
        <v>39</v>
      </c>
    </row>
    <row r="9" spans="2:2" s="15" customFormat="1" ht="20.100000000000001" customHeight="1" x14ac:dyDescent="0.25">
      <c r="B9" s="327" t="s">
        <v>40</v>
      </c>
    </row>
    <row r="10" spans="2:2" s="15" customFormat="1" ht="20.100000000000001" customHeight="1" x14ac:dyDescent="0.25">
      <c r="B10" s="327" t="s">
        <v>41</v>
      </c>
    </row>
    <row r="11" spans="2:2" s="15" customFormat="1" ht="20.100000000000001" customHeight="1" x14ac:dyDescent="0.25">
      <c r="B11" s="327" t="s">
        <v>42</v>
      </c>
    </row>
    <row r="12" spans="2:2" s="15" customFormat="1" ht="20.100000000000001" customHeight="1" x14ac:dyDescent="0.25">
      <c r="B12" s="327" t="s">
        <v>43</v>
      </c>
    </row>
    <row r="13" spans="2:2" ht="20.100000000000001" customHeight="1" x14ac:dyDescent="0.25">
      <c r="B13" s="327" t="s">
        <v>44</v>
      </c>
    </row>
    <row r="14" spans="2:2" ht="20.100000000000001" customHeight="1" x14ac:dyDescent="0.25">
      <c r="B14" s="327" t="s">
        <v>45</v>
      </c>
    </row>
    <row r="15" spans="2:2" ht="20.100000000000001" customHeight="1" x14ac:dyDescent="0.25">
      <c r="B15" s="327" t="s">
        <v>46</v>
      </c>
    </row>
    <row r="16" spans="2:2" s="15" customFormat="1" ht="20.100000000000001" customHeight="1" x14ac:dyDescent="0.25">
      <c r="B16" s="327" t="s">
        <v>47</v>
      </c>
    </row>
    <row r="17" spans="2:2" s="15" customFormat="1" ht="20.100000000000001" customHeight="1" x14ac:dyDescent="0.25">
      <c r="B17" s="327" t="s">
        <v>48</v>
      </c>
    </row>
    <row r="18" spans="2:2" s="15" customFormat="1" ht="20.100000000000001" customHeight="1" x14ac:dyDescent="0.25">
      <c r="B18" s="327" t="s">
        <v>49</v>
      </c>
    </row>
  </sheetData>
  <sheetProtection algorithmName="SHA-512" hashValue="jccVq0FB1a2sIaQBIqKiSE+4LJ3JIKE9EpWmpIW/zIJv+jeRJ1zItqxczi3WEMzWdHUUkrS8Wim9Jt60V47Zmw==" saltValue="HLnSqWjoByhKFEpiO65Bhg==" spinCount="100000" sheet="1" objects="1" scenarios="1"/>
  <hyperlinks>
    <hyperlink ref="B4" location="'1. Operational'!Print_Area" display="1. Operational Data" xr:uid="{C5FE9E19-0EC8-4F9A-9C6E-5C187EE3846D}"/>
    <hyperlink ref="B5" location="'2. Environmental'!Print_Area" display="2. Environmental Data" xr:uid="{2E4C7699-A1D2-4106-9760-A1A40E03944A}"/>
    <hyperlink ref="B6" location="'3. Governance'!Print_Area" display="3. Governance Data" xr:uid="{E4B5981D-6479-4912-AE71-BF6201E1979E}"/>
    <hyperlink ref="B7" location="'4. Employment and Training'!A1" display="4. Employment Data" xr:uid="{A112D74C-5EA5-4310-8F78-C77D11632876}"/>
    <hyperlink ref="B8" location="'5. Safety'!Print_Area" display="5. Safety Data" xr:uid="{948CF0FE-AA5C-48C5-A3D4-A1B4E028BFA8}"/>
    <hyperlink ref="B9" location="'6. Communities and Human Rights'!Print_Area" display="6. Community and Human Rights Data" xr:uid="{DFEBD525-4F10-4B3C-A65B-4F52387CAF4F}"/>
    <hyperlink ref="B10" location="'7. Supply Chain'!Print_Area" display="7. Supply Chain Data" xr:uid="{3A311FD7-DBC8-4159-90D0-09AA9F108F3B}"/>
    <hyperlink ref="B11" location="'8. GRI Index'!A1" display="8. GRI Index " xr:uid="{AB90499F-8461-48FE-8667-F194043FF579}"/>
    <hyperlink ref="B12" location="'9. Key Corporate Policies Plans'!A1" display="9. Key Corporate Policies and Plans" xr:uid="{31CFFC78-97D4-46EA-B4D4-B2696ED1610D}"/>
    <hyperlink ref="B17" location="'Assurance Statement AGN'!A1" display="Assurance Statement AGN" xr:uid="{D3F01147-6FB1-4C4A-BC3F-A27C2FA01D3C}"/>
    <hyperlink ref="B16" location="'Assurance Statement DBP'!A1" display="Assurance Statement DBP" xr:uid="{D098D66C-71FC-4EEA-8CB5-3E28C4B02C2B}"/>
    <hyperlink ref="B18" location="'Assurance Statement MGN'!A1" display="Assurance Statement MGN" xr:uid="{A8D79387-6703-450B-BD92-0724D371FF7A}"/>
    <hyperlink ref="B14" location="'Basis of Preparations AGN'!A1" display="Basis of Preparations AGN" xr:uid="{2CEF632C-E823-40D9-AF8B-7DA7D8216A5C}"/>
    <hyperlink ref="B13" location="'Basis of Preparations DBP'!A1" display="Basis of Preparations DBP" xr:uid="{DF32074C-B857-4B9E-BA37-8582334280BB}"/>
    <hyperlink ref="B15" location="'Basis of Preparations MGN'!A1" display="Basis of Preparations MGN" xr:uid="{A6D70B5C-EFC3-48F5-8086-C0071F24979B}"/>
  </hyperlinks>
  <pageMargins left="0.7" right="0.7" top="0.75" bottom="0.75" header="0.3" footer="0.3"/>
  <pageSetup paperSize="9" scale="61"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0AB78D-55A5-403F-B886-C16F3F2CEEF4}">
  <sheetPr>
    <tabColor theme="7" tint="0.749992370372631"/>
    <pageSetUpPr autoPageBreaks="0" fitToPage="1"/>
  </sheetPr>
  <dimension ref="B1:L116"/>
  <sheetViews>
    <sheetView showGridLines="0" zoomScaleNormal="100" workbookViewId="0">
      <pane xSplit="1" ySplit="3" topLeftCell="B7" activePane="bottomRight" state="frozen"/>
      <selection pane="topRight" activeCell="C28" sqref="C28"/>
      <selection pane="bottomLeft" activeCell="C28" sqref="C28"/>
      <selection pane="bottomRight" activeCell="D23" sqref="D23"/>
    </sheetView>
  </sheetViews>
  <sheetFormatPr defaultColWidth="13.5703125" defaultRowHeight="15" customHeight="1" x14ac:dyDescent="0.25"/>
  <cols>
    <col min="1" max="1" width="1.7109375" style="1" customWidth="1"/>
    <col min="2" max="2" width="65.7109375" style="1" customWidth="1"/>
    <col min="3" max="3" width="8.42578125" style="1" customWidth="1"/>
    <col min="4" max="15" width="11.7109375" style="1" customWidth="1"/>
    <col min="16" max="16384" width="13.5703125" style="1"/>
  </cols>
  <sheetData>
    <row r="1" spans="2:11" ht="12" customHeight="1" x14ac:dyDescent="0.25"/>
    <row r="2" spans="2:11" s="9" customFormat="1" ht="33.75" customHeight="1" x14ac:dyDescent="0.25">
      <c r="B2" s="43" t="s">
        <v>35</v>
      </c>
    </row>
    <row r="3" spans="2:11" s="9" customFormat="1" ht="22.5" customHeight="1" x14ac:dyDescent="0.25">
      <c r="B3" s="253" t="s">
        <v>50</v>
      </c>
    </row>
    <row r="4" spans="2:11" ht="9.9499999999999993" customHeight="1" x14ac:dyDescent="0.25"/>
    <row r="5" spans="2:11" ht="20.100000000000001" customHeight="1" x14ac:dyDescent="0.25">
      <c r="B5" s="10" t="s">
        <v>51</v>
      </c>
    </row>
    <row r="6" spans="2:11" ht="15.95" customHeight="1" x14ac:dyDescent="0.25">
      <c r="B6" s="25"/>
      <c r="C6" s="372" t="s">
        <v>52</v>
      </c>
      <c r="D6" s="371">
        <v>2024</v>
      </c>
      <c r="E6" s="371"/>
      <c r="F6" s="371">
        <v>2023</v>
      </c>
      <c r="G6" s="371"/>
      <c r="H6" s="371">
        <v>2022</v>
      </c>
      <c r="I6" s="371"/>
      <c r="J6" s="371">
        <v>2021</v>
      </c>
      <c r="K6" s="371"/>
    </row>
    <row r="7" spans="2:11" ht="15.95" customHeight="1" x14ac:dyDescent="0.25">
      <c r="B7" s="26"/>
      <c r="C7" s="372"/>
      <c r="D7" s="31" t="s">
        <v>53</v>
      </c>
      <c r="E7" s="32" t="s">
        <v>54</v>
      </c>
      <c r="F7" s="31" t="s">
        <v>53</v>
      </c>
      <c r="G7" s="27" t="s">
        <v>54</v>
      </c>
      <c r="H7" s="31" t="s">
        <v>53</v>
      </c>
      <c r="I7" s="32" t="s">
        <v>54</v>
      </c>
      <c r="J7" s="31" t="s">
        <v>53</v>
      </c>
      <c r="K7" s="27" t="s">
        <v>55</v>
      </c>
    </row>
    <row r="8" spans="2:11" ht="15.95" customHeight="1" x14ac:dyDescent="0.25">
      <c r="B8" s="16" t="s">
        <v>56</v>
      </c>
      <c r="C8" s="17"/>
      <c r="D8" s="20"/>
      <c r="E8" s="20"/>
      <c r="F8" s="21"/>
      <c r="G8" s="21"/>
      <c r="H8" s="21"/>
      <c r="I8" s="21"/>
      <c r="J8" s="21"/>
      <c r="K8" s="21"/>
    </row>
    <row r="9" spans="2:11" ht="15.95" customHeight="1" x14ac:dyDescent="0.25">
      <c r="B9" s="18" t="s">
        <v>57</v>
      </c>
      <c r="C9" s="19" t="s">
        <v>58</v>
      </c>
      <c r="D9" s="22" t="s">
        <v>59</v>
      </c>
      <c r="E9" s="222">
        <v>485573</v>
      </c>
      <c r="F9" s="23" t="s">
        <v>59</v>
      </c>
      <c r="G9" s="24">
        <v>468227</v>
      </c>
      <c r="H9" s="23" t="s">
        <v>59</v>
      </c>
      <c r="I9" s="24">
        <v>453622</v>
      </c>
      <c r="J9" s="23" t="s">
        <v>59</v>
      </c>
      <c r="K9" s="24">
        <v>375506.74</v>
      </c>
    </row>
    <row r="10" spans="2:11" ht="15.95" customHeight="1" x14ac:dyDescent="0.25">
      <c r="B10" s="18" t="s">
        <v>60</v>
      </c>
      <c r="C10" s="19" t="s">
        <v>58</v>
      </c>
      <c r="D10" s="22" t="s">
        <v>59</v>
      </c>
      <c r="E10" s="222">
        <v>2877.69</v>
      </c>
      <c r="F10" s="23" t="s">
        <v>59</v>
      </c>
      <c r="G10" s="24">
        <v>2633</v>
      </c>
      <c r="H10" s="23" t="s">
        <v>59</v>
      </c>
      <c r="I10" s="24">
        <v>2495</v>
      </c>
      <c r="J10" s="23" t="s">
        <v>59</v>
      </c>
      <c r="K10" s="23" t="s">
        <v>61</v>
      </c>
    </row>
    <row r="11" spans="2:11" ht="15.95" customHeight="1" thickBot="1" x14ac:dyDescent="0.3">
      <c r="B11" s="53" t="s">
        <v>62</v>
      </c>
      <c r="C11" s="54" t="s">
        <v>58</v>
      </c>
      <c r="D11" s="55" t="s">
        <v>59</v>
      </c>
      <c r="E11" s="65">
        <f>SUM(E9:E10)</f>
        <v>488450.69</v>
      </c>
      <c r="F11" s="56" t="s">
        <v>59</v>
      </c>
      <c r="G11" s="57">
        <f>SUM(G9:G10)</f>
        <v>470860</v>
      </c>
      <c r="H11" s="56" t="s">
        <v>59</v>
      </c>
      <c r="I11" s="57">
        <f>SUM(I9:I10)</f>
        <v>456117</v>
      </c>
      <c r="J11" s="56" t="s">
        <v>59</v>
      </c>
      <c r="K11" s="57">
        <f>SUM(K9:K10)</f>
        <v>375506.74</v>
      </c>
    </row>
    <row r="12" spans="2:11" ht="15.95" customHeight="1" x14ac:dyDescent="0.25">
      <c r="B12" s="59" t="s">
        <v>63</v>
      </c>
      <c r="C12" s="60"/>
      <c r="D12" s="61"/>
      <c r="E12" s="61"/>
      <c r="F12" s="62"/>
      <c r="G12" s="62"/>
      <c r="H12" s="62"/>
      <c r="I12" s="62"/>
      <c r="J12" s="62"/>
      <c r="K12" s="62"/>
    </row>
    <row r="13" spans="2:11" ht="15.95" customHeight="1" x14ac:dyDescent="0.25">
      <c r="B13" s="18" t="s">
        <v>64</v>
      </c>
      <c r="C13" s="19" t="s">
        <v>58</v>
      </c>
      <c r="D13" s="110">
        <v>33575</v>
      </c>
      <c r="E13" s="222">
        <v>49061</v>
      </c>
      <c r="F13" s="23">
        <v>34722</v>
      </c>
      <c r="G13" s="24">
        <v>50619</v>
      </c>
      <c r="H13" s="23">
        <v>39096.5</v>
      </c>
      <c r="I13" s="24">
        <v>55641</v>
      </c>
      <c r="J13" s="23">
        <v>39990</v>
      </c>
      <c r="K13" s="24">
        <v>56951</v>
      </c>
    </row>
    <row r="14" spans="2:11" ht="15.95" customHeight="1" x14ac:dyDescent="0.25">
      <c r="B14" s="18" t="s">
        <v>65</v>
      </c>
      <c r="C14" s="19" t="s">
        <v>58</v>
      </c>
      <c r="D14" s="110">
        <v>9982</v>
      </c>
      <c r="E14" s="222">
        <v>25542</v>
      </c>
      <c r="F14" s="23">
        <v>10456</v>
      </c>
      <c r="G14" s="24">
        <v>28731</v>
      </c>
      <c r="H14" s="23">
        <v>11165</v>
      </c>
      <c r="I14" s="24">
        <v>30195</v>
      </c>
      <c r="J14" s="23">
        <v>11282</v>
      </c>
      <c r="K14" s="24">
        <v>31219</v>
      </c>
    </row>
    <row r="15" spans="2:11" ht="15.95" customHeight="1" x14ac:dyDescent="0.25">
      <c r="B15" s="18" t="s">
        <v>66</v>
      </c>
      <c r="C15" s="19" t="s">
        <v>58</v>
      </c>
      <c r="D15" s="110">
        <v>2926</v>
      </c>
      <c r="E15" s="222">
        <v>6043</v>
      </c>
      <c r="F15" s="23">
        <v>2614</v>
      </c>
      <c r="G15" s="24">
        <v>5983</v>
      </c>
      <c r="H15" s="23">
        <v>2734</v>
      </c>
      <c r="I15" s="24">
        <v>6011</v>
      </c>
      <c r="J15" s="23">
        <v>2575</v>
      </c>
      <c r="K15" s="24">
        <v>5672</v>
      </c>
    </row>
    <row r="16" spans="2:11" ht="15.95" customHeight="1" x14ac:dyDescent="0.25">
      <c r="B16" s="18" t="s">
        <v>67</v>
      </c>
      <c r="C16" s="19" t="s">
        <v>58</v>
      </c>
      <c r="D16" s="110">
        <v>2378</v>
      </c>
      <c r="E16" s="222">
        <v>5016</v>
      </c>
      <c r="F16" s="23">
        <v>2542</v>
      </c>
      <c r="G16" s="24">
        <v>5079</v>
      </c>
      <c r="H16" s="23">
        <v>2920</v>
      </c>
      <c r="I16" s="24">
        <v>5634</v>
      </c>
      <c r="J16" s="23">
        <v>2925</v>
      </c>
      <c r="K16" s="24">
        <v>5475</v>
      </c>
    </row>
    <row r="17" spans="2:11" ht="15.95" customHeight="1" x14ac:dyDescent="0.25">
      <c r="B17" s="18" t="s">
        <v>68</v>
      </c>
      <c r="C17" s="19" t="s">
        <v>58</v>
      </c>
      <c r="D17" s="110">
        <v>54</v>
      </c>
      <c r="E17" s="222">
        <v>621</v>
      </c>
      <c r="F17" s="23">
        <v>52</v>
      </c>
      <c r="G17" s="24">
        <v>1169</v>
      </c>
      <c r="H17" s="23">
        <v>64</v>
      </c>
      <c r="I17" s="24">
        <v>806</v>
      </c>
      <c r="J17" s="23">
        <v>60</v>
      </c>
      <c r="K17" s="24">
        <v>928</v>
      </c>
    </row>
    <row r="18" spans="2:11" ht="15.95" customHeight="1" thickBot="1" x14ac:dyDescent="0.3">
      <c r="B18" s="63" t="s">
        <v>69</v>
      </c>
      <c r="C18" s="64" t="s">
        <v>58</v>
      </c>
      <c r="D18" s="65">
        <f t="shared" ref="D18:E18" si="0">SUM(D13:D17)</f>
        <v>48915</v>
      </c>
      <c r="E18" s="65">
        <f t="shared" si="0"/>
        <v>86283</v>
      </c>
      <c r="F18" s="66">
        <f>SUM(F13:F17)</f>
        <v>50386</v>
      </c>
      <c r="G18" s="66">
        <f t="shared" ref="G18:K18" si="1">SUM(G13:G17)</f>
        <v>91581</v>
      </c>
      <c r="H18" s="66">
        <f t="shared" si="1"/>
        <v>55979.5</v>
      </c>
      <c r="I18" s="66">
        <f t="shared" si="1"/>
        <v>98287</v>
      </c>
      <c r="J18" s="66">
        <f t="shared" si="1"/>
        <v>56832</v>
      </c>
      <c r="K18" s="66">
        <f t="shared" si="1"/>
        <v>100245</v>
      </c>
    </row>
    <row r="19" spans="2:11" ht="15.95" customHeight="1" x14ac:dyDescent="0.25">
      <c r="B19" s="16" t="s">
        <v>70</v>
      </c>
      <c r="C19" s="58"/>
      <c r="D19" s="20"/>
      <c r="E19" s="20"/>
      <c r="F19" s="21"/>
      <c r="G19" s="21"/>
      <c r="H19" s="21"/>
      <c r="I19" s="21"/>
      <c r="J19" s="21"/>
      <c r="K19" s="21"/>
    </row>
    <row r="20" spans="2:11" ht="15.95" customHeight="1" x14ac:dyDescent="0.25">
      <c r="B20" s="18" t="s">
        <v>64</v>
      </c>
      <c r="C20" s="19" t="s">
        <v>58</v>
      </c>
      <c r="D20" s="110">
        <v>36267</v>
      </c>
      <c r="E20" s="222">
        <v>46266</v>
      </c>
      <c r="F20" s="23">
        <v>38000</v>
      </c>
      <c r="G20" s="24">
        <v>48503</v>
      </c>
      <c r="H20" s="23">
        <v>43682</v>
      </c>
      <c r="I20" s="24">
        <v>54558</v>
      </c>
      <c r="J20" s="23">
        <v>45089</v>
      </c>
      <c r="K20" s="24">
        <v>56123</v>
      </c>
    </row>
    <row r="21" spans="2:11" ht="15.95" customHeight="1" x14ac:dyDescent="0.25">
      <c r="B21" s="44" t="s">
        <v>71</v>
      </c>
      <c r="C21" s="45" t="s">
        <v>58</v>
      </c>
      <c r="D21" s="28">
        <f t="shared" ref="D21:E21" si="2">D20</f>
        <v>36267</v>
      </c>
      <c r="E21" s="28">
        <f t="shared" si="2"/>
        <v>46266</v>
      </c>
      <c r="F21" s="46">
        <f>F20</f>
        <v>38000</v>
      </c>
      <c r="G21" s="46">
        <f t="shared" ref="G21:K21" si="3">G20</f>
        <v>48503</v>
      </c>
      <c r="H21" s="46">
        <f t="shared" si="3"/>
        <v>43682</v>
      </c>
      <c r="I21" s="46">
        <f t="shared" si="3"/>
        <v>54558</v>
      </c>
      <c r="J21" s="46">
        <f t="shared" si="3"/>
        <v>45089</v>
      </c>
      <c r="K21" s="46">
        <f t="shared" si="3"/>
        <v>56123</v>
      </c>
    </row>
    <row r="22" spans="2:11" ht="15.95" customHeight="1" x14ac:dyDescent="0.25">
      <c r="B22" s="29" t="s">
        <v>72</v>
      </c>
      <c r="C22" s="30" t="s">
        <v>58</v>
      </c>
      <c r="D22" s="33">
        <f>D21+D18</f>
        <v>85182</v>
      </c>
      <c r="E22" s="33">
        <f>E21+E18+E11</f>
        <v>620999.68999999994</v>
      </c>
      <c r="F22" s="33">
        <f>F21+F18</f>
        <v>88386</v>
      </c>
      <c r="G22" s="33">
        <f t="shared" ref="G22" si="4">G21+G18+G11</f>
        <v>610944</v>
      </c>
      <c r="H22" s="33">
        <f>H21+H18</f>
        <v>99661.5</v>
      </c>
      <c r="I22" s="33">
        <f>I21+I18+I11</f>
        <v>608962</v>
      </c>
      <c r="J22" s="33">
        <f>J21+J18</f>
        <v>101921</v>
      </c>
      <c r="K22" s="33">
        <f>K21+K18+K11</f>
        <v>531874.74</v>
      </c>
    </row>
    <row r="23" spans="2:11" s="223" customFormat="1" ht="15" customHeight="1" x14ac:dyDescent="0.25">
      <c r="B23" s="223" t="s">
        <v>73</v>
      </c>
    </row>
    <row r="24" spans="2:11" s="223" customFormat="1" ht="15" customHeight="1" x14ac:dyDescent="0.25">
      <c r="B24" s="224" t="s">
        <v>74</v>
      </c>
    </row>
    <row r="26" spans="2:11" ht="20.100000000000001" customHeight="1" x14ac:dyDescent="0.25">
      <c r="B26" s="10" t="s">
        <v>75</v>
      </c>
    </row>
    <row r="27" spans="2:11" ht="15" customHeight="1" x14ac:dyDescent="0.25">
      <c r="B27" s="34"/>
      <c r="C27" s="35" t="s">
        <v>52</v>
      </c>
      <c r="D27" s="35">
        <v>2024</v>
      </c>
      <c r="E27" s="35">
        <v>2023</v>
      </c>
      <c r="F27" s="140">
        <v>2022</v>
      </c>
      <c r="G27" s="36">
        <v>2021</v>
      </c>
    </row>
    <row r="28" spans="2:11" ht="15" customHeight="1" x14ac:dyDescent="0.25">
      <c r="B28" s="1" t="s">
        <v>76</v>
      </c>
      <c r="C28" s="141" t="s">
        <v>77</v>
      </c>
      <c r="D28" s="142">
        <v>60</v>
      </c>
      <c r="E28" s="143">
        <v>60</v>
      </c>
      <c r="F28" s="143">
        <v>60</v>
      </c>
      <c r="G28" s="143">
        <v>60</v>
      </c>
    </row>
    <row r="29" spans="2:11" ht="15" customHeight="1" x14ac:dyDescent="0.25">
      <c r="B29" s="37" t="s">
        <v>72</v>
      </c>
      <c r="C29" s="38" t="s">
        <v>77</v>
      </c>
      <c r="D29" s="39">
        <f>D28</f>
        <v>60</v>
      </c>
      <c r="E29" s="39">
        <f t="shared" ref="E29:G29" si="5">E28</f>
        <v>60</v>
      </c>
      <c r="F29" s="39">
        <f t="shared" si="5"/>
        <v>60</v>
      </c>
      <c r="G29" s="39">
        <f t="shared" si="5"/>
        <v>60</v>
      </c>
    </row>
    <row r="31" spans="2:11" ht="20.100000000000001" customHeight="1" x14ac:dyDescent="0.25">
      <c r="B31" s="10" t="s">
        <v>78</v>
      </c>
    </row>
    <row r="32" spans="2:11" ht="15.95" customHeight="1" x14ac:dyDescent="0.25">
      <c r="B32" s="34"/>
      <c r="C32" s="35" t="s">
        <v>52</v>
      </c>
      <c r="D32" s="35">
        <v>2024</v>
      </c>
      <c r="E32" s="35">
        <v>2023</v>
      </c>
      <c r="F32" s="35">
        <v>2022</v>
      </c>
      <c r="G32" s="36">
        <v>2021</v>
      </c>
    </row>
    <row r="33" spans="2:11" ht="15.95" customHeight="1" x14ac:dyDescent="0.25">
      <c r="B33" s="47" t="s">
        <v>79</v>
      </c>
      <c r="C33" s="48" t="s">
        <v>80</v>
      </c>
      <c r="D33" s="49">
        <v>18918.284660000001</v>
      </c>
      <c r="E33" s="50">
        <v>15629</v>
      </c>
      <c r="F33" s="50">
        <v>5001</v>
      </c>
      <c r="G33" s="50">
        <v>406</v>
      </c>
    </row>
    <row r="34" spans="2:11" ht="15.95" customHeight="1" x14ac:dyDescent="0.25">
      <c r="B34" s="42" t="s">
        <v>81</v>
      </c>
      <c r="C34" s="41" t="s">
        <v>80</v>
      </c>
      <c r="D34" s="51">
        <v>164.6</v>
      </c>
      <c r="E34" s="52" t="s">
        <v>59</v>
      </c>
      <c r="F34" s="52" t="s">
        <v>59</v>
      </c>
      <c r="G34" s="52" t="s">
        <v>59</v>
      </c>
    </row>
    <row r="35" spans="2:11" ht="15.95" customHeight="1" x14ac:dyDescent="0.25">
      <c r="B35" s="37" t="s">
        <v>72</v>
      </c>
      <c r="C35" s="38" t="s">
        <v>80</v>
      </c>
      <c r="D35" s="39">
        <f>+D33+D34</f>
        <v>19082.88466</v>
      </c>
      <c r="E35" s="39">
        <f>+E33</f>
        <v>15629</v>
      </c>
      <c r="F35" s="39">
        <f>+F33</f>
        <v>5001</v>
      </c>
      <c r="G35" s="39">
        <f>+G33</f>
        <v>406</v>
      </c>
    </row>
    <row r="36" spans="2:11" s="223" customFormat="1" ht="36.75" customHeight="1" x14ac:dyDescent="0.25">
      <c r="B36" s="374" t="s">
        <v>82</v>
      </c>
      <c r="C36" s="374"/>
      <c r="D36" s="374"/>
      <c r="E36" s="374"/>
      <c r="F36" s="374"/>
      <c r="G36" s="374"/>
      <c r="H36" s="225"/>
      <c r="I36" s="225"/>
      <c r="J36" s="225"/>
      <c r="K36" s="225"/>
    </row>
    <row r="37" spans="2:11" s="223" customFormat="1" ht="15" customHeight="1" x14ac:dyDescent="0.25">
      <c r="B37" s="375" t="s">
        <v>83</v>
      </c>
      <c r="C37" s="375"/>
      <c r="D37" s="375"/>
      <c r="E37" s="375"/>
      <c r="F37" s="375"/>
      <c r="G37" s="375"/>
    </row>
    <row r="38" spans="2:11" ht="15" customHeight="1" x14ac:dyDescent="0.25">
      <c r="B38" s="118"/>
    </row>
    <row r="39" spans="2:11" ht="20.100000000000001" customHeight="1" x14ac:dyDescent="0.25">
      <c r="B39" s="10" t="s">
        <v>84</v>
      </c>
    </row>
    <row r="40" spans="2:11" ht="15" customHeight="1" x14ac:dyDescent="0.25">
      <c r="B40" s="34"/>
      <c r="C40" s="35" t="s">
        <v>52</v>
      </c>
      <c r="D40" s="35">
        <v>2024</v>
      </c>
      <c r="E40" s="36">
        <v>2023</v>
      </c>
      <c r="F40" s="36">
        <v>2022</v>
      </c>
      <c r="G40" s="36">
        <v>2021</v>
      </c>
    </row>
    <row r="41" spans="2:11" ht="15" customHeight="1" x14ac:dyDescent="0.25">
      <c r="B41" s="1" t="s">
        <v>76</v>
      </c>
      <c r="C41" s="141" t="s">
        <v>77</v>
      </c>
      <c r="D41" s="142">
        <v>6048</v>
      </c>
      <c r="E41" s="50">
        <v>2519</v>
      </c>
      <c r="F41" s="50" t="s">
        <v>85</v>
      </c>
      <c r="G41" s="50" t="s">
        <v>85</v>
      </c>
    </row>
    <row r="42" spans="2:11" ht="15" customHeight="1" x14ac:dyDescent="0.25">
      <c r="B42" s="37" t="s">
        <v>72</v>
      </c>
      <c r="C42" s="38" t="s">
        <v>77</v>
      </c>
      <c r="D42" s="39">
        <f>+D41</f>
        <v>6048</v>
      </c>
      <c r="E42" s="39">
        <v>2519</v>
      </c>
      <c r="F42" s="39" t="s">
        <v>85</v>
      </c>
      <c r="G42" s="39" t="s">
        <v>85</v>
      </c>
    </row>
    <row r="43" spans="2:11" s="223" customFormat="1" ht="15" customHeight="1" x14ac:dyDescent="0.25">
      <c r="B43" s="224" t="s">
        <v>86</v>
      </c>
    </row>
    <row r="45" spans="2:11" ht="20.100000000000001" customHeight="1" x14ac:dyDescent="0.25">
      <c r="B45" s="10" t="s">
        <v>87</v>
      </c>
    </row>
    <row r="46" spans="2:11" ht="15" customHeight="1" x14ac:dyDescent="0.25">
      <c r="B46" s="34"/>
      <c r="C46" s="35" t="s">
        <v>52</v>
      </c>
      <c r="D46" s="35">
        <v>2024</v>
      </c>
      <c r="E46" s="35">
        <v>2023</v>
      </c>
      <c r="F46" s="35">
        <v>2022</v>
      </c>
      <c r="G46" s="36">
        <v>2021</v>
      </c>
    </row>
    <row r="47" spans="2:11" ht="15" customHeight="1" x14ac:dyDescent="0.25">
      <c r="B47" s="16" t="s">
        <v>56</v>
      </c>
      <c r="C47" s="17"/>
      <c r="D47" s="109"/>
      <c r="E47" s="50"/>
      <c r="F47" s="50"/>
      <c r="G47" s="50"/>
    </row>
    <row r="48" spans="2:11" ht="15" customHeight="1" x14ac:dyDescent="0.25">
      <c r="B48" s="18" t="s">
        <v>88</v>
      </c>
      <c r="C48" s="19" t="s">
        <v>89</v>
      </c>
      <c r="D48" s="110">
        <v>62</v>
      </c>
      <c r="E48" s="23">
        <v>59</v>
      </c>
      <c r="F48" s="23">
        <v>55</v>
      </c>
      <c r="G48" s="23">
        <v>51</v>
      </c>
    </row>
    <row r="49" spans="2:7" ht="15" customHeight="1" thickBot="1" x14ac:dyDescent="0.3">
      <c r="B49" s="53" t="s">
        <v>62</v>
      </c>
      <c r="C49" s="54" t="s">
        <v>89</v>
      </c>
      <c r="D49" s="130">
        <f>SUM(D48)</f>
        <v>62</v>
      </c>
      <c r="E49" s="57">
        <f>SUM(E48:E48)</f>
        <v>59</v>
      </c>
      <c r="F49" s="57">
        <f>SUM(F48:F48)</f>
        <v>55</v>
      </c>
      <c r="G49" s="57">
        <f>SUM(G48:G48)</f>
        <v>51</v>
      </c>
    </row>
    <row r="50" spans="2:7" ht="15" customHeight="1" x14ac:dyDescent="0.25">
      <c r="B50" s="59" t="s">
        <v>63</v>
      </c>
      <c r="C50" s="60"/>
      <c r="D50" s="111"/>
      <c r="E50" s="68"/>
      <c r="F50" s="68"/>
      <c r="G50" s="68"/>
    </row>
    <row r="51" spans="2:7" ht="15" customHeight="1" x14ac:dyDescent="0.25">
      <c r="B51" s="18" t="s">
        <v>90</v>
      </c>
      <c r="C51" s="19" t="s">
        <v>89</v>
      </c>
      <c r="D51" s="110">
        <v>754137</v>
      </c>
      <c r="E51" s="23">
        <v>743261</v>
      </c>
      <c r="F51" s="23">
        <v>736349</v>
      </c>
      <c r="G51" s="23">
        <v>725260</v>
      </c>
    </row>
    <row r="52" spans="2:7" ht="15" customHeight="1" x14ac:dyDescent="0.25">
      <c r="B52" s="18" t="s">
        <v>65</v>
      </c>
      <c r="C52" s="19" t="s">
        <v>89</v>
      </c>
      <c r="D52" s="110">
        <v>486973</v>
      </c>
      <c r="E52" s="23">
        <v>480223</v>
      </c>
      <c r="F52" s="23">
        <v>474627</v>
      </c>
      <c r="G52" s="23">
        <v>469451</v>
      </c>
    </row>
    <row r="53" spans="2:7" ht="15" customHeight="1" x14ac:dyDescent="0.25">
      <c r="B53" s="18" t="s">
        <v>66</v>
      </c>
      <c r="C53" s="19" t="s">
        <v>89</v>
      </c>
      <c r="D53" s="110">
        <v>112422</v>
      </c>
      <c r="E53" s="23">
        <v>111375</v>
      </c>
      <c r="F53" s="23">
        <v>110128</v>
      </c>
      <c r="G53" s="23">
        <v>108966</v>
      </c>
    </row>
    <row r="54" spans="2:7" ht="15" customHeight="1" x14ac:dyDescent="0.25">
      <c r="B54" s="18" t="s">
        <v>67</v>
      </c>
      <c r="C54" s="19" t="s">
        <v>89</v>
      </c>
      <c r="D54" s="110">
        <v>63540</v>
      </c>
      <c r="E54" s="23">
        <v>63109</v>
      </c>
      <c r="F54" s="23">
        <v>62991</v>
      </c>
      <c r="G54" s="23">
        <v>61968</v>
      </c>
    </row>
    <row r="55" spans="2:7" ht="15" customHeight="1" x14ac:dyDescent="0.25">
      <c r="B55" s="18" t="s">
        <v>68</v>
      </c>
      <c r="C55" s="19" t="s">
        <v>89</v>
      </c>
      <c r="D55" s="110">
        <v>1190</v>
      </c>
      <c r="E55" s="23">
        <v>1170</v>
      </c>
      <c r="F55" s="23">
        <v>1166</v>
      </c>
      <c r="G55" s="23">
        <v>1164</v>
      </c>
    </row>
    <row r="56" spans="2:7" ht="15" customHeight="1" thickBot="1" x14ac:dyDescent="0.3">
      <c r="B56" s="63" t="s">
        <v>69</v>
      </c>
      <c r="C56" s="64" t="s">
        <v>89</v>
      </c>
      <c r="D56" s="65">
        <f>SUM(D51:D55)</f>
        <v>1418262</v>
      </c>
      <c r="E56" s="66">
        <f>SUM(E51:E55)</f>
        <v>1399138</v>
      </c>
      <c r="F56" s="66">
        <f>SUM(F51:F55)</f>
        <v>1385261</v>
      </c>
      <c r="G56" s="66">
        <f>SUM(G51:G55)</f>
        <v>1366809</v>
      </c>
    </row>
    <row r="57" spans="2:7" ht="15" customHeight="1" x14ac:dyDescent="0.25">
      <c r="B57" s="16" t="s">
        <v>70</v>
      </c>
      <c r="C57" s="58"/>
      <c r="D57" s="112"/>
      <c r="E57" s="69"/>
      <c r="F57" s="69"/>
      <c r="G57" s="69"/>
    </row>
    <row r="58" spans="2:7" ht="15" customHeight="1" x14ac:dyDescent="0.25">
      <c r="B58" s="18" t="s">
        <v>90</v>
      </c>
      <c r="C58" s="19" t="s">
        <v>89</v>
      </c>
      <c r="D58" s="110">
        <v>723905</v>
      </c>
      <c r="E58" s="23">
        <v>722843</v>
      </c>
      <c r="F58" s="23">
        <v>719790</v>
      </c>
      <c r="G58" s="23">
        <v>719436</v>
      </c>
    </row>
    <row r="59" spans="2:7" ht="15" customHeight="1" x14ac:dyDescent="0.25">
      <c r="B59" s="44" t="s">
        <v>71</v>
      </c>
      <c r="C59" s="45" t="s">
        <v>89</v>
      </c>
      <c r="D59" s="28">
        <f>SUM(D58)</f>
        <v>723905</v>
      </c>
      <c r="E59" s="46">
        <f>E58</f>
        <v>722843</v>
      </c>
      <c r="F59" s="46">
        <f>F58</f>
        <v>719790</v>
      </c>
      <c r="G59" s="46">
        <f>G58</f>
        <v>719436</v>
      </c>
    </row>
    <row r="60" spans="2:7" ht="15" customHeight="1" x14ac:dyDescent="0.25">
      <c r="B60" s="29" t="s">
        <v>72</v>
      </c>
      <c r="C60" s="30" t="s">
        <v>89</v>
      </c>
      <c r="D60" s="33">
        <f>D59+D56+D49</f>
        <v>2142229</v>
      </c>
      <c r="E60" s="33">
        <f t="shared" ref="E60:G60" si="6">E59+E56+E49</f>
        <v>2122040</v>
      </c>
      <c r="F60" s="33">
        <f t="shared" si="6"/>
        <v>2105106</v>
      </c>
      <c r="G60" s="33">
        <f t="shared" si="6"/>
        <v>2086296</v>
      </c>
    </row>
    <row r="62" spans="2:7" ht="20.100000000000001" customHeight="1" x14ac:dyDescent="0.25">
      <c r="B62" s="10" t="s">
        <v>91</v>
      </c>
    </row>
    <row r="63" spans="2:7" ht="15" customHeight="1" x14ac:dyDescent="0.25">
      <c r="B63" s="34"/>
      <c r="C63" s="35" t="s">
        <v>52</v>
      </c>
      <c r="D63" s="35">
        <v>2024</v>
      </c>
      <c r="E63" s="35">
        <v>2023</v>
      </c>
      <c r="F63" s="35">
        <v>2022</v>
      </c>
      <c r="G63" s="36">
        <v>2021</v>
      </c>
    </row>
    <row r="64" spans="2:7" ht="15" customHeight="1" x14ac:dyDescent="0.25">
      <c r="B64" s="16" t="s">
        <v>56</v>
      </c>
      <c r="C64" s="17"/>
      <c r="D64" s="109"/>
      <c r="E64" s="50"/>
      <c r="F64" s="50"/>
      <c r="G64" s="50"/>
    </row>
    <row r="65" spans="2:7" ht="15" customHeight="1" x14ac:dyDescent="0.25">
      <c r="B65" s="226" t="s">
        <v>76</v>
      </c>
      <c r="C65" s="17"/>
      <c r="D65" s="112"/>
      <c r="E65" s="69"/>
      <c r="F65" s="69"/>
      <c r="G65" s="69"/>
    </row>
    <row r="66" spans="2:7" ht="15" customHeight="1" x14ac:dyDescent="0.25">
      <c r="B66" s="40" t="s">
        <v>92</v>
      </c>
      <c r="C66" s="58" t="s">
        <v>93</v>
      </c>
      <c r="D66" s="110">
        <v>2337</v>
      </c>
      <c r="E66" s="52">
        <v>2337</v>
      </c>
      <c r="F66" s="52">
        <v>2337</v>
      </c>
      <c r="G66" s="52">
        <v>2337</v>
      </c>
    </row>
    <row r="67" spans="2:7" ht="15" customHeight="1" thickBot="1" x14ac:dyDescent="0.3">
      <c r="B67" s="53" t="s">
        <v>62</v>
      </c>
      <c r="C67" s="54"/>
      <c r="D67" s="130">
        <f>SUM(D66)</f>
        <v>2337</v>
      </c>
      <c r="E67" s="57">
        <f>SUM(E66:E66)</f>
        <v>2337</v>
      </c>
      <c r="F67" s="57">
        <f>SUM(F66:F66)</f>
        <v>2337</v>
      </c>
      <c r="G67" s="57">
        <f>SUM(G66:G66)</f>
        <v>2337</v>
      </c>
    </row>
    <row r="68" spans="2:7" ht="15" customHeight="1" x14ac:dyDescent="0.25">
      <c r="B68" s="59" t="s">
        <v>63</v>
      </c>
      <c r="C68" s="60"/>
      <c r="D68" s="111"/>
      <c r="E68" s="68"/>
      <c r="F68" s="68"/>
      <c r="G68" s="68"/>
    </row>
    <row r="69" spans="2:7" ht="15" customHeight="1" x14ac:dyDescent="0.25">
      <c r="B69" s="227" t="s">
        <v>94</v>
      </c>
      <c r="C69" s="19"/>
      <c r="D69" s="110"/>
      <c r="E69" s="23"/>
      <c r="F69" s="23"/>
      <c r="G69" s="23"/>
    </row>
    <row r="70" spans="2:7" ht="15" customHeight="1" x14ac:dyDescent="0.25">
      <c r="B70" s="18" t="s">
        <v>95</v>
      </c>
      <c r="C70" s="58" t="s">
        <v>93</v>
      </c>
      <c r="D70" s="110">
        <v>12355.9</v>
      </c>
      <c r="E70" s="23">
        <f>21951-E93</f>
        <v>12036</v>
      </c>
      <c r="F70" s="23">
        <f>21772-F93</f>
        <v>11905</v>
      </c>
      <c r="G70" s="23">
        <f>11433+290</f>
        <v>11723</v>
      </c>
    </row>
    <row r="71" spans="2:7" ht="15" customHeight="1" x14ac:dyDescent="0.25">
      <c r="B71" s="18" t="s">
        <v>96</v>
      </c>
      <c r="C71" s="58" t="s">
        <v>93</v>
      </c>
      <c r="D71" s="110">
        <v>0</v>
      </c>
      <c r="E71" s="23">
        <v>40</v>
      </c>
      <c r="F71" s="23">
        <v>84.1</v>
      </c>
      <c r="G71" s="23">
        <v>45</v>
      </c>
    </row>
    <row r="72" spans="2:7" ht="15" customHeight="1" x14ac:dyDescent="0.25">
      <c r="B72" s="40" t="s">
        <v>97</v>
      </c>
      <c r="C72" s="19" t="s">
        <v>93</v>
      </c>
      <c r="D72" s="110">
        <v>338</v>
      </c>
      <c r="E72" s="23">
        <v>338</v>
      </c>
      <c r="F72" s="23">
        <v>338</v>
      </c>
      <c r="G72" s="23">
        <v>338</v>
      </c>
    </row>
    <row r="73" spans="2:7" ht="15" customHeight="1" x14ac:dyDescent="0.25">
      <c r="B73" s="227" t="s">
        <v>65</v>
      </c>
      <c r="C73" s="19"/>
      <c r="D73" s="112"/>
      <c r="E73" s="69"/>
      <c r="F73" s="69"/>
      <c r="G73" s="69"/>
    </row>
    <row r="74" spans="2:7" ht="15" customHeight="1" x14ac:dyDescent="0.25">
      <c r="B74" s="18" t="s">
        <v>95</v>
      </c>
      <c r="C74" s="58" t="s">
        <v>93</v>
      </c>
      <c r="D74" s="110">
        <v>8510</v>
      </c>
      <c r="E74" s="135">
        <v>8432</v>
      </c>
      <c r="F74" s="135">
        <v>8349</v>
      </c>
      <c r="G74" s="135">
        <v>8295</v>
      </c>
    </row>
    <row r="75" spans="2:7" ht="15" customHeight="1" x14ac:dyDescent="0.25">
      <c r="B75" s="18" t="s">
        <v>96</v>
      </c>
      <c r="C75" s="58" t="s">
        <v>93</v>
      </c>
      <c r="D75" s="110">
        <v>161.5</v>
      </c>
      <c r="E75" s="134">
        <v>156</v>
      </c>
      <c r="F75" s="134">
        <v>171</v>
      </c>
      <c r="G75" s="134">
        <v>182</v>
      </c>
    </row>
    <row r="76" spans="2:7" ht="15" customHeight="1" x14ac:dyDescent="0.25">
      <c r="B76" s="40" t="s">
        <v>97</v>
      </c>
      <c r="C76" s="19" t="s">
        <v>93</v>
      </c>
      <c r="D76" s="110">
        <v>479</v>
      </c>
      <c r="E76" s="23">
        <v>479</v>
      </c>
      <c r="F76" s="23">
        <v>479</v>
      </c>
      <c r="G76" s="23">
        <v>479</v>
      </c>
    </row>
    <row r="77" spans="2:7" ht="15" customHeight="1" x14ac:dyDescent="0.25">
      <c r="B77" s="227" t="s">
        <v>66</v>
      </c>
      <c r="C77" s="19"/>
      <c r="D77" s="110"/>
      <c r="E77" s="23"/>
      <c r="F77" s="23"/>
      <c r="G77" s="23"/>
    </row>
    <row r="78" spans="2:7" ht="15" customHeight="1" x14ac:dyDescent="0.25">
      <c r="B78" s="18" t="s">
        <v>95</v>
      </c>
      <c r="C78" s="58" t="s">
        <v>93</v>
      </c>
      <c r="D78" s="110">
        <v>3344</v>
      </c>
      <c r="E78" s="23">
        <v>3307</v>
      </c>
      <c r="F78" s="23">
        <v>3235</v>
      </c>
      <c r="G78" s="23">
        <v>3194</v>
      </c>
    </row>
    <row r="79" spans="2:7" ht="15" customHeight="1" x14ac:dyDescent="0.25">
      <c r="B79" s="18" t="s">
        <v>96</v>
      </c>
      <c r="C79" s="58" t="s">
        <v>93</v>
      </c>
      <c r="D79" s="110">
        <v>11.8</v>
      </c>
      <c r="E79" s="23">
        <v>9</v>
      </c>
      <c r="F79" s="23">
        <v>4.5999999999999996</v>
      </c>
      <c r="G79" s="23">
        <v>17</v>
      </c>
    </row>
    <row r="80" spans="2:7" ht="15" customHeight="1" x14ac:dyDescent="0.25">
      <c r="B80" s="40" t="s">
        <v>97</v>
      </c>
      <c r="C80" s="19" t="s">
        <v>93</v>
      </c>
      <c r="D80" s="110">
        <v>314.39999999999998</v>
      </c>
      <c r="E80" s="23">
        <v>314</v>
      </c>
      <c r="F80" s="23">
        <v>314</v>
      </c>
      <c r="G80" s="23">
        <v>314</v>
      </c>
    </row>
    <row r="81" spans="2:12" ht="15" customHeight="1" x14ac:dyDescent="0.25">
      <c r="B81" s="227" t="s">
        <v>67</v>
      </c>
      <c r="C81" s="19"/>
      <c r="D81" s="110"/>
      <c r="E81" s="23"/>
      <c r="F81" s="23"/>
      <c r="G81" s="23"/>
    </row>
    <row r="82" spans="2:12" ht="15" customHeight="1" x14ac:dyDescent="0.25">
      <c r="B82" s="18" t="s">
        <v>95</v>
      </c>
      <c r="C82" s="58" t="s">
        <v>93</v>
      </c>
      <c r="D82" s="110">
        <v>2079</v>
      </c>
      <c r="E82" s="23">
        <v>2055</v>
      </c>
      <c r="F82" s="23">
        <v>2035</v>
      </c>
      <c r="G82" s="23">
        <v>2019</v>
      </c>
    </row>
    <row r="83" spans="2:12" ht="15" customHeight="1" x14ac:dyDescent="0.25">
      <c r="B83" s="18" t="s">
        <v>96</v>
      </c>
      <c r="C83" s="58" t="s">
        <v>93</v>
      </c>
      <c r="D83" s="110">
        <v>15.3</v>
      </c>
      <c r="E83" s="23">
        <v>10.9</v>
      </c>
      <c r="F83" s="23">
        <v>10.8</v>
      </c>
      <c r="G83" s="23">
        <v>10</v>
      </c>
    </row>
    <row r="84" spans="2:12" ht="15" customHeight="1" x14ac:dyDescent="0.25">
      <c r="B84" s="40" t="s">
        <v>97</v>
      </c>
      <c r="C84" s="19" t="s">
        <v>93</v>
      </c>
      <c r="D84" s="110">
        <v>84.1</v>
      </c>
      <c r="E84" s="52">
        <v>84.1</v>
      </c>
      <c r="F84" s="52">
        <v>84</v>
      </c>
      <c r="G84" s="52">
        <v>84</v>
      </c>
    </row>
    <row r="85" spans="2:12" ht="15" customHeight="1" x14ac:dyDescent="0.25">
      <c r="B85" s="227" t="s">
        <v>68</v>
      </c>
      <c r="C85" s="19"/>
      <c r="D85" s="110"/>
      <c r="E85" s="23"/>
      <c r="F85" s="23"/>
      <c r="G85" s="23"/>
    </row>
    <row r="86" spans="2:12" ht="15" customHeight="1" x14ac:dyDescent="0.25">
      <c r="B86" s="18" t="s">
        <v>95</v>
      </c>
      <c r="C86" s="58" t="s">
        <v>93</v>
      </c>
      <c r="D86" s="110">
        <v>40</v>
      </c>
      <c r="E86" s="23">
        <v>40</v>
      </c>
      <c r="F86" s="23">
        <v>39</v>
      </c>
      <c r="G86" s="23">
        <v>39</v>
      </c>
    </row>
    <row r="87" spans="2:12" ht="15" customHeight="1" x14ac:dyDescent="0.25">
      <c r="B87" s="18" t="s">
        <v>96</v>
      </c>
      <c r="C87" s="58" t="s">
        <v>93</v>
      </c>
      <c r="D87" s="110" t="s">
        <v>85</v>
      </c>
      <c r="E87" s="23" t="s">
        <v>85</v>
      </c>
      <c r="F87" s="23" t="s">
        <v>85</v>
      </c>
      <c r="G87" s="23" t="s">
        <v>85</v>
      </c>
    </row>
    <row r="88" spans="2:12" ht="15" customHeight="1" x14ac:dyDescent="0.25">
      <c r="B88" s="40" t="s">
        <v>97</v>
      </c>
      <c r="C88" s="19" t="s">
        <v>93</v>
      </c>
      <c r="D88" s="110">
        <v>600.67999999999995</v>
      </c>
      <c r="E88" s="23">
        <v>601</v>
      </c>
      <c r="F88" s="23">
        <v>601</v>
      </c>
      <c r="G88" s="23">
        <v>601</v>
      </c>
    </row>
    <row r="89" spans="2:12" ht="15" customHeight="1" x14ac:dyDescent="0.25">
      <c r="B89" s="44" t="s">
        <v>98</v>
      </c>
      <c r="C89" s="45" t="s">
        <v>93</v>
      </c>
      <c r="D89" s="28">
        <f>+D70+D74+D78+D82+D86</f>
        <v>26328.9</v>
      </c>
      <c r="E89" s="46">
        <f>+E70+E74+E78+E82+E86</f>
        <v>25870</v>
      </c>
      <c r="F89" s="46">
        <f>+F70+F74+F78+F82+F86</f>
        <v>25563</v>
      </c>
      <c r="G89" s="46">
        <f>+G70+G74+G78+G82+G86</f>
        <v>25270</v>
      </c>
      <c r="J89" s="136"/>
    </row>
    <row r="90" spans="2:12" s="266" customFormat="1" ht="19.149999999999999" customHeight="1" thickBot="1" x14ac:dyDescent="0.3">
      <c r="B90" s="339" t="s">
        <v>99</v>
      </c>
      <c r="C90" s="340" t="s">
        <v>93</v>
      </c>
      <c r="D90" s="341">
        <f>+D72+D76+D80+D84+D88</f>
        <v>1816.1799999999998</v>
      </c>
      <c r="E90" s="342">
        <f>+E72+E76+E80+E84+E88</f>
        <v>1816.1</v>
      </c>
      <c r="F90" s="342">
        <f>+F72+F76+F80+F84+F88</f>
        <v>1816</v>
      </c>
      <c r="G90" s="342">
        <f>+G72+G76+G80+G84+G88</f>
        <v>1816</v>
      </c>
      <c r="H90" s="1"/>
      <c r="I90" s="1"/>
      <c r="J90" s="1"/>
      <c r="K90" s="1"/>
      <c r="L90" s="1"/>
    </row>
    <row r="91" spans="2:12" ht="15" customHeight="1" x14ac:dyDescent="0.25">
      <c r="B91" s="16" t="s">
        <v>70</v>
      </c>
      <c r="C91" s="58"/>
      <c r="D91" s="112"/>
      <c r="E91" s="69"/>
      <c r="F91" s="69"/>
      <c r="G91" s="69"/>
    </row>
    <row r="92" spans="2:12" ht="20.100000000000001" customHeight="1" x14ac:dyDescent="0.25">
      <c r="B92" s="226" t="s">
        <v>94</v>
      </c>
      <c r="C92" s="58"/>
      <c r="D92" s="112"/>
      <c r="E92" s="69"/>
      <c r="F92" s="69"/>
      <c r="G92" s="69"/>
      <c r="L92"/>
    </row>
    <row r="93" spans="2:12" ht="15" customHeight="1" x14ac:dyDescent="0.25">
      <c r="B93" s="18" t="s">
        <v>95</v>
      </c>
      <c r="C93" s="58" t="s">
        <v>93</v>
      </c>
      <c r="D93" s="112">
        <v>9907</v>
      </c>
      <c r="E93" s="23">
        <v>9915</v>
      </c>
      <c r="F93" s="23">
        <f>9939-72</f>
        <v>9867</v>
      </c>
      <c r="G93" s="144">
        <v>9941</v>
      </c>
    </row>
    <row r="94" spans="2:12" ht="15" customHeight="1" x14ac:dyDescent="0.25">
      <c r="B94" s="18" t="s">
        <v>96</v>
      </c>
      <c r="C94" s="58" t="s">
        <v>93</v>
      </c>
      <c r="D94" s="112">
        <v>175.59059999999999</v>
      </c>
      <c r="E94" s="135">
        <v>101</v>
      </c>
      <c r="F94" s="23">
        <v>72</v>
      </c>
      <c r="G94" s="144">
        <v>146</v>
      </c>
    </row>
    <row r="95" spans="2:12" ht="15" customHeight="1" x14ac:dyDescent="0.25">
      <c r="B95" s="40" t="s">
        <v>92</v>
      </c>
      <c r="C95" s="19" t="s">
        <v>93</v>
      </c>
      <c r="D95" s="110">
        <v>162.9</v>
      </c>
      <c r="E95" s="23">
        <v>163</v>
      </c>
      <c r="F95" s="23">
        <v>163</v>
      </c>
      <c r="G95" s="145">
        <v>163</v>
      </c>
      <c r="J95" s="136"/>
    </row>
    <row r="96" spans="2:12" ht="15" customHeight="1" x14ac:dyDescent="0.25">
      <c r="B96" s="44" t="s">
        <v>100</v>
      </c>
      <c r="C96" s="45" t="s">
        <v>93</v>
      </c>
      <c r="D96" s="28">
        <f>+D93</f>
        <v>9907</v>
      </c>
      <c r="E96" s="46">
        <f>+E93</f>
        <v>9915</v>
      </c>
      <c r="F96" s="46">
        <f>+F93</f>
        <v>9867</v>
      </c>
      <c r="G96" s="46">
        <f>+G93</f>
        <v>9941</v>
      </c>
    </row>
    <row r="97" spans="2:9" ht="15" customHeight="1" thickBot="1" x14ac:dyDescent="0.3">
      <c r="B97" s="339" t="s">
        <v>101</v>
      </c>
      <c r="C97" s="340" t="s">
        <v>93</v>
      </c>
      <c r="D97" s="341">
        <f>+D95</f>
        <v>162.9</v>
      </c>
      <c r="E97" s="342">
        <f t="shared" ref="E97:G97" si="7">+E95</f>
        <v>163</v>
      </c>
      <c r="F97" s="342">
        <f t="shared" si="7"/>
        <v>163</v>
      </c>
      <c r="G97" s="342">
        <f t="shared" si="7"/>
        <v>163</v>
      </c>
    </row>
    <row r="98" spans="2:9" ht="15" customHeight="1" x14ac:dyDescent="0.25">
      <c r="B98" s="305" t="s">
        <v>102</v>
      </c>
      <c r="C98" s="329" t="s">
        <v>93</v>
      </c>
      <c r="D98" s="330">
        <f>+D67+D90+D97</f>
        <v>4316.08</v>
      </c>
      <c r="E98" s="330">
        <f>+E67+E90+E97</f>
        <v>4316.1000000000004</v>
      </c>
      <c r="F98" s="330">
        <f>+F67+F90+F97</f>
        <v>4316</v>
      </c>
      <c r="G98" s="330">
        <f>+G67+G90+G97</f>
        <v>4316</v>
      </c>
    </row>
    <row r="99" spans="2:9" ht="15" customHeight="1" x14ac:dyDescent="0.25">
      <c r="B99" s="331" t="s">
        <v>103</v>
      </c>
      <c r="C99" s="332" t="s">
        <v>93</v>
      </c>
      <c r="D99" s="333">
        <f>+D89+D96</f>
        <v>36235.9</v>
      </c>
      <c r="E99" s="333">
        <f>+E89+E96</f>
        <v>35785</v>
      </c>
      <c r="F99" s="333">
        <f>+F89+F96</f>
        <v>35430</v>
      </c>
      <c r="G99" s="333">
        <f>+G89+G96</f>
        <v>35211</v>
      </c>
      <c r="I99" s="136"/>
    </row>
    <row r="100" spans="2:9" s="223" customFormat="1" ht="23.25" customHeight="1" x14ac:dyDescent="0.25">
      <c r="B100" s="373" t="s">
        <v>104</v>
      </c>
      <c r="C100" s="373"/>
      <c r="D100" s="373"/>
      <c r="E100" s="373"/>
      <c r="F100" s="373"/>
      <c r="G100" s="373"/>
    </row>
    <row r="101" spans="2:9" s="223" customFormat="1" ht="15" customHeight="1" x14ac:dyDescent="0.25">
      <c r="B101" s="373" t="s">
        <v>105</v>
      </c>
      <c r="C101" s="373"/>
      <c r="D101" s="373"/>
      <c r="E101" s="373"/>
      <c r="F101" s="373"/>
      <c r="G101" s="373"/>
    </row>
    <row r="102" spans="2:9" s="223" customFormat="1" ht="15" customHeight="1" x14ac:dyDescent="0.25">
      <c r="B102" s="373" t="s">
        <v>106</v>
      </c>
      <c r="C102" s="373"/>
      <c r="D102" s="373"/>
      <c r="E102" s="373"/>
      <c r="F102" s="373"/>
      <c r="G102" s="373"/>
    </row>
    <row r="104" spans="2:9" ht="20.100000000000001" customHeight="1" x14ac:dyDescent="0.25">
      <c r="B104" s="116" t="s">
        <v>107</v>
      </c>
      <c r="C104" s="115"/>
      <c r="D104" s="115"/>
      <c r="E104" s="115"/>
      <c r="F104" s="115"/>
      <c r="G104" s="115"/>
    </row>
    <row r="105" spans="2:9" ht="15" customHeight="1" thickBot="1" x14ac:dyDescent="0.3">
      <c r="B105" s="34"/>
      <c r="C105" s="35" t="s">
        <v>52</v>
      </c>
      <c r="D105" s="35">
        <v>2024</v>
      </c>
      <c r="E105" s="35">
        <v>2023</v>
      </c>
      <c r="F105" s="35">
        <v>2022</v>
      </c>
      <c r="G105" s="36">
        <v>2021</v>
      </c>
    </row>
    <row r="106" spans="2:9" ht="15" customHeight="1" x14ac:dyDescent="0.25">
      <c r="B106" s="59" t="s">
        <v>63</v>
      </c>
      <c r="C106" s="60"/>
      <c r="D106" s="111"/>
      <c r="E106" s="68"/>
      <c r="F106" s="68"/>
      <c r="G106" s="68"/>
    </row>
    <row r="107" spans="2:9" ht="15" customHeight="1" x14ac:dyDescent="0.25">
      <c r="B107" s="18" t="s">
        <v>108</v>
      </c>
      <c r="C107" s="19" t="s">
        <v>89</v>
      </c>
      <c r="D107" s="70">
        <v>45</v>
      </c>
      <c r="E107" s="218">
        <v>37</v>
      </c>
      <c r="F107" s="218">
        <v>33</v>
      </c>
      <c r="G107" s="218">
        <v>26</v>
      </c>
    </row>
    <row r="108" spans="2:9" ht="15" customHeight="1" x14ac:dyDescent="0.25">
      <c r="B108" s="18" t="s">
        <v>109</v>
      </c>
      <c r="C108" s="19" t="s">
        <v>89</v>
      </c>
      <c r="D108" s="70">
        <v>3</v>
      </c>
      <c r="E108" s="218">
        <v>10</v>
      </c>
      <c r="F108" s="218">
        <v>10</v>
      </c>
      <c r="G108" s="218">
        <v>19</v>
      </c>
    </row>
    <row r="109" spans="2:9" ht="15" customHeight="1" x14ac:dyDescent="0.25">
      <c r="B109" s="120" t="s">
        <v>70</v>
      </c>
      <c r="C109" s="19"/>
      <c r="D109" s="110"/>
      <c r="E109" s="23"/>
      <c r="F109" s="23"/>
      <c r="G109" s="23"/>
    </row>
    <row r="110" spans="2:9" ht="15" customHeight="1" x14ac:dyDescent="0.25">
      <c r="B110" s="18" t="s">
        <v>108</v>
      </c>
      <c r="C110" s="19" t="s">
        <v>89</v>
      </c>
      <c r="D110" s="70">
        <v>32</v>
      </c>
      <c r="E110" s="218">
        <v>33</v>
      </c>
      <c r="F110" s="218">
        <v>45</v>
      </c>
      <c r="G110" s="218">
        <v>34</v>
      </c>
    </row>
    <row r="111" spans="2:9" ht="15" customHeight="1" x14ac:dyDescent="0.25">
      <c r="B111" s="18" t="s">
        <v>109</v>
      </c>
      <c r="C111" s="19" t="s">
        <v>89</v>
      </c>
      <c r="D111" s="70">
        <v>108</v>
      </c>
      <c r="E111" s="218">
        <v>135</v>
      </c>
      <c r="F111" s="218">
        <v>233</v>
      </c>
      <c r="G111" s="218">
        <v>165</v>
      </c>
    </row>
    <row r="113" spans="2:7" ht="20.100000000000001" customHeight="1" x14ac:dyDescent="0.25">
      <c r="B113" s="10" t="s">
        <v>110</v>
      </c>
    </row>
    <row r="114" spans="2:7" ht="15" customHeight="1" x14ac:dyDescent="0.25">
      <c r="B114" s="34"/>
      <c r="C114" s="35" t="s">
        <v>52</v>
      </c>
      <c r="D114" s="35">
        <v>2024</v>
      </c>
      <c r="E114" s="35">
        <v>2023</v>
      </c>
      <c r="F114" s="35">
        <v>2022</v>
      </c>
      <c r="G114" s="36">
        <v>2021</v>
      </c>
    </row>
    <row r="115" spans="2:7" ht="15" customHeight="1" x14ac:dyDescent="0.25">
      <c r="B115" s="125" t="s">
        <v>111</v>
      </c>
      <c r="C115" s="48" t="s">
        <v>112</v>
      </c>
      <c r="D115" s="337">
        <v>1</v>
      </c>
      <c r="E115" s="338">
        <v>1</v>
      </c>
      <c r="F115" s="338">
        <v>1</v>
      </c>
      <c r="G115" s="338">
        <v>1</v>
      </c>
    </row>
    <row r="116" spans="2:7" ht="15" customHeight="1" x14ac:dyDescent="0.25">
      <c r="B116" s="125" t="s">
        <v>113</v>
      </c>
      <c r="C116" s="19" t="s">
        <v>112</v>
      </c>
      <c r="D116" s="336">
        <v>0.999</v>
      </c>
      <c r="E116" s="335">
        <v>0.94599999999999995</v>
      </c>
      <c r="F116" s="335">
        <v>0.95499999999999996</v>
      </c>
      <c r="G116" s="335">
        <v>0.99399999999999999</v>
      </c>
    </row>
  </sheetData>
  <sheetProtection algorithmName="SHA-512" hashValue="aGbyQqzKQCzRwzxK6eER9b7XM6Yo78CsQYlmMgFx/6sYL35PhOitNzOXigSYPq7+l/rJdBUQvK2GrnLVPB2Ftg==" saltValue="FvBtm3B/Yxs3HsoceTAKug==" spinCount="100000" sheet="1" objects="1" scenarios="1"/>
  <mergeCells count="10">
    <mergeCell ref="B102:G102"/>
    <mergeCell ref="B36:G36"/>
    <mergeCell ref="B37:G37"/>
    <mergeCell ref="B100:G100"/>
    <mergeCell ref="B101:G101"/>
    <mergeCell ref="J6:K6"/>
    <mergeCell ref="C6:C7"/>
    <mergeCell ref="D6:E6"/>
    <mergeCell ref="F6:G6"/>
    <mergeCell ref="H6:I6"/>
  </mergeCells>
  <hyperlinks>
    <hyperlink ref="B3" location="CONTENTS!Print_Area" display="Back to Contents" xr:uid="{03F3885F-C47A-4D35-8518-8F44A9F73455}"/>
  </hyperlinks>
  <pageMargins left="0.7" right="0.7" top="0.75" bottom="0.75" header="0.3" footer="0.3"/>
  <pageSetup paperSize="9" fitToHeight="0" orientation="landscape" r:id="rId1"/>
  <ignoredErrors>
    <ignoredError sqref="E22:G22" formula="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B182C4-958A-4761-A2B1-535F7F0BA727}">
  <sheetPr>
    <tabColor theme="7" tint="0.749992370372631"/>
    <pageSetUpPr autoPageBreaks="0"/>
  </sheetPr>
  <dimension ref="B1:G95"/>
  <sheetViews>
    <sheetView showGridLines="0" zoomScaleNormal="100" workbookViewId="0">
      <pane xSplit="1" ySplit="3" topLeftCell="B4" activePane="bottomRight" state="frozen"/>
      <selection pane="topRight" activeCell="C28" sqref="C28"/>
      <selection pane="bottomLeft" activeCell="C28" sqref="C28"/>
      <selection pane="bottomRight" activeCell="D24" sqref="D24"/>
    </sheetView>
  </sheetViews>
  <sheetFormatPr defaultColWidth="13.5703125" defaultRowHeight="15" customHeight="1" x14ac:dyDescent="0.25"/>
  <cols>
    <col min="1" max="1" width="1.7109375" style="1" customWidth="1"/>
    <col min="2" max="2" width="65.7109375" style="1" customWidth="1"/>
    <col min="3" max="3" width="8.42578125" style="1" customWidth="1"/>
    <col min="4" max="15" width="11.7109375" style="1" customWidth="1"/>
    <col min="16" max="16384" width="13.5703125" style="1"/>
  </cols>
  <sheetData>
    <row r="1" spans="2:7" ht="12" customHeight="1" x14ac:dyDescent="0.25"/>
    <row r="2" spans="2:7" s="9" customFormat="1" ht="33.75" customHeight="1" x14ac:dyDescent="0.25">
      <c r="B2" s="43" t="s">
        <v>36</v>
      </c>
    </row>
    <row r="3" spans="2:7" s="9" customFormat="1" ht="22.5" customHeight="1" x14ac:dyDescent="0.25">
      <c r="B3" s="253" t="s">
        <v>50</v>
      </c>
    </row>
    <row r="4" spans="2:7" ht="9.9499999999999993" customHeight="1" x14ac:dyDescent="0.25"/>
    <row r="5" spans="2:7" ht="20.100000000000001" customHeight="1" x14ac:dyDescent="0.25">
      <c r="B5" s="10" t="s">
        <v>114</v>
      </c>
    </row>
    <row r="6" spans="2:7" ht="15.95" customHeight="1" x14ac:dyDescent="0.25">
      <c r="B6" s="34"/>
      <c r="C6" s="35" t="s">
        <v>52</v>
      </c>
      <c r="D6" s="35">
        <v>2024</v>
      </c>
      <c r="E6" s="35">
        <v>2023</v>
      </c>
      <c r="F6" s="35">
        <v>2022</v>
      </c>
      <c r="G6" s="36">
        <v>2021</v>
      </c>
    </row>
    <row r="7" spans="2:7" ht="15.95" customHeight="1" x14ac:dyDescent="0.25">
      <c r="B7" s="16" t="s">
        <v>56</v>
      </c>
      <c r="C7" s="17"/>
      <c r="D7" s="109"/>
      <c r="E7" s="50"/>
      <c r="F7" s="50"/>
      <c r="G7" s="50"/>
    </row>
    <row r="8" spans="2:7" ht="15.95" customHeight="1" x14ac:dyDescent="0.25">
      <c r="B8" s="18" t="s">
        <v>115</v>
      </c>
      <c r="C8" s="58" t="s">
        <v>116</v>
      </c>
      <c r="D8" s="112">
        <v>270245</v>
      </c>
      <c r="E8" s="23">
        <v>267179</v>
      </c>
      <c r="F8" s="23">
        <v>225094</v>
      </c>
      <c r="G8" s="23">
        <v>243269</v>
      </c>
    </row>
    <row r="9" spans="2:7" ht="15.95" customHeight="1" x14ac:dyDescent="0.25">
      <c r="B9" s="18" t="s">
        <v>117</v>
      </c>
      <c r="C9" s="58" t="s">
        <v>116</v>
      </c>
      <c r="D9" s="112">
        <v>1780</v>
      </c>
      <c r="E9" s="23">
        <v>1258</v>
      </c>
      <c r="F9" s="23">
        <v>1519</v>
      </c>
      <c r="G9" s="23">
        <v>1191</v>
      </c>
    </row>
    <row r="10" spans="2:7" ht="15.95" customHeight="1" thickBot="1" x14ac:dyDescent="0.3">
      <c r="B10" s="53" t="s">
        <v>62</v>
      </c>
      <c r="C10" s="54" t="s">
        <v>118</v>
      </c>
      <c r="D10" s="130">
        <f>+D8+D9</f>
        <v>272025</v>
      </c>
      <c r="E10" s="57">
        <f>+E8+E9</f>
        <v>268437</v>
      </c>
      <c r="F10" s="57">
        <f>+F8+F9</f>
        <v>226613</v>
      </c>
      <c r="G10" s="57">
        <f>+G8+G9</f>
        <v>244460</v>
      </c>
    </row>
    <row r="11" spans="2:7" ht="15.95" customHeight="1" x14ac:dyDescent="0.25">
      <c r="B11" s="59" t="s">
        <v>63</v>
      </c>
      <c r="C11" s="60"/>
      <c r="D11" s="111"/>
      <c r="E11" s="68"/>
      <c r="F11" s="68"/>
      <c r="G11" s="68"/>
    </row>
    <row r="12" spans="2:7" ht="15.95" customHeight="1" x14ac:dyDescent="0.25">
      <c r="B12" s="18" t="s">
        <v>115</v>
      </c>
      <c r="C12" s="58" t="s">
        <v>116</v>
      </c>
      <c r="D12" s="112">
        <v>252446</v>
      </c>
      <c r="E12" s="23">
        <v>326995</v>
      </c>
      <c r="F12" s="23">
        <v>328080</v>
      </c>
      <c r="G12" s="23">
        <v>381173</v>
      </c>
    </row>
    <row r="13" spans="2:7" ht="15.95" customHeight="1" x14ac:dyDescent="0.25">
      <c r="B13" s="18" t="s">
        <v>117</v>
      </c>
      <c r="C13" s="58" t="s">
        <v>116</v>
      </c>
      <c r="D13" s="110">
        <v>307</v>
      </c>
      <c r="E13" s="23">
        <v>370</v>
      </c>
      <c r="F13" s="23">
        <v>601</v>
      </c>
      <c r="G13" s="23">
        <v>724</v>
      </c>
    </row>
    <row r="14" spans="2:7" ht="15.95" customHeight="1" thickBot="1" x14ac:dyDescent="0.3">
      <c r="B14" s="63" t="s">
        <v>69</v>
      </c>
      <c r="C14" s="54" t="s">
        <v>118</v>
      </c>
      <c r="D14" s="65">
        <f>+D12+D13</f>
        <v>252753</v>
      </c>
      <c r="E14" s="66">
        <v>327365</v>
      </c>
      <c r="F14" s="66">
        <v>328681</v>
      </c>
      <c r="G14" s="66">
        <v>381897</v>
      </c>
    </row>
    <row r="15" spans="2:7" ht="15.95" customHeight="1" x14ac:dyDescent="0.25">
      <c r="B15" s="16" t="s">
        <v>70</v>
      </c>
      <c r="C15" s="60"/>
      <c r="D15" s="112"/>
      <c r="E15" s="69"/>
      <c r="F15" s="69"/>
      <c r="G15" s="69"/>
    </row>
    <row r="16" spans="2:7" ht="15.95" customHeight="1" x14ac:dyDescent="0.25">
      <c r="B16" s="18" t="s">
        <v>115</v>
      </c>
      <c r="C16" s="58" t="s">
        <v>116</v>
      </c>
      <c r="D16" s="112">
        <v>169759</v>
      </c>
      <c r="E16" s="23">
        <v>182383</v>
      </c>
      <c r="F16" s="23">
        <v>204713</v>
      </c>
      <c r="G16" s="23">
        <v>215224</v>
      </c>
    </row>
    <row r="17" spans="2:7" ht="15" customHeight="1" x14ac:dyDescent="0.25">
      <c r="B17" s="18" t="s">
        <v>117</v>
      </c>
      <c r="C17" s="58" t="s">
        <v>116</v>
      </c>
      <c r="D17" s="112">
        <v>1371</v>
      </c>
      <c r="E17" s="23">
        <v>1610</v>
      </c>
      <c r="F17" s="23">
        <v>1681</v>
      </c>
      <c r="G17" s="23">
        <v>1841</v>
      </c>
    </row>
    <row r="18" spans="2:7" ht="15" customHeight="1" thickBot="1" x14ac:dyDescent="0.3">
      <c r="B18" s="63" t="s">
        <v>71</v>
      </c>
      <c r="C18" s="124" t="s">
        <v>118</v>
      </c>
      <c r="D18" s="65">
        <f>+D16+D17</f>
        <v>171130</v>
      </c>
      <c r="E18" s="66">
        <f>+E16+E17</f>
        <v>183993</v>
      </c>
      <c r="F18" s="66">
        <f>+F16+F17</f>
        <v>206394</v>
      </c>
      <c r="G18" s="66">
        <f>+G16+G17</f>
        <v>217065</v>
      </c>
    </row>
    <row r="19" spans="2:7" ht="15" customHeight="1" x14ac:dyDescent="0.25">
      <c r="B19" s="37" t="s">
        <v>119</v>
      </c>
      <c r="C19" s="123"/>
      <c r="D19" s="121"/>
      <c r="E19" s="122"/>
      <c r="F19" s="122"/>
      <c r="G19" s="122"/>
    </row>
    <row r="20" spans="2:7" ht="15" customHeight="1" x14ac:dyDescent="0.25">
      <c r="B20" s="294" t="s">
        <v>120</v>
      </c>
      <c r="C20" s="286" t="s">
        <v>121</v>
      </c>
      <c r="D20" s="122">
        <f t="shared" ref="D20:G21" si="0">+D8+D12+D16</f>
        <v>692450</v>
      </c>
      <c r="E20" s="122">
        <f t="shared" si="0"/>
        <v>776557</v>
      </c>
      <c r="F20" s="122">
        <f t="shared" si="0"/>
        <v>757887</v>
      </c>
      <c r="G20" s="122">
        <f t="shared" si="0"/>
        <v>839666</v>
      </c>
    </row>
    <row r="21" spans="2:7" ht="15" customHeight="1" x14ac:dyDescent="0.25">
      <c r="B21" s="294" t="s">
        <v>122</v>
      </c>
      <c r="C21" s="286" t="s">
        <v>121</v>
      </c>
      <c r="D21" s="122">
        <f t="shared" si="0"/>
        <v>3458</v>
      </c>
      <c r="E21" s="122">
        <f t="shared" si="0"/>
        <v>3238</v>
      </c>
      <c r="F21" s="122">
        <f t="shared" si="0"/>
        <v>3801</v>
      </c>
      <c r="G21" s="122">
        <f t="shared" si="0"/>
        <v>3756</v>
      </c>
    </row>
    <row r="22" spans="2:7" s="223" customFormat="1" ht="24.75" customHeight="1" x14ac:dyDescent="0.25">
      <c r="B22" s="376" t="s">
        <v>123</v>
      </c>
      <c r="C22" s="376"/>
      <c r="D22" s="376"/>
      <c r="E22" s="376"/>
      <c r="F22" s="376"/>
      <c r="G22" s="376"/>
    </row>
    <row r="23" spans="2:7" ht="15" customHeight="1" x14ac:dyDescent="0.25">
      <c r="B23" s="119"/>
    </row>
    <row r="24" spans="2:7" ht="20.100000000000001" customHeight="1" x14ac:dyDescent="0.25">
      <c r="B24" s="10" t="s">
        <v>124</v>
      </c>
    </row>
    <row r="25" spans="2:7" ht="15" customHeight="1" x14ac:dyDescent="0.25">
      <c r="B25" s="34"/>
      <c r="C25" s="35" t="s">
        <v>52</v>
      </c>
      <c r="D25" s="35">
        <v>2024</v>
      </c>
      <c r="E25" s="35">
        <v>2023</v>
      </c>
      <c r="F25" s="35">
        <v>2022</v>
      </c>
      <c r="G25" s="36">
        <v>2021</v>
      </c>
    </row>
    <row r="26" spans="2:7" ht="15" customHeight="1" x14ac:dyDescent="0.25">
      <c r="B26" s="16" t="s">
        <v>56</v>
      </c>
      <c r="C26" s="71"/>
      <c r="D26" s="112"/>
      <c r="E26" s="23"/>
      <c r="F26" s="23"/>
      <c r="G26" s="23"/>
    </row>
    <row r="27" spans="2:7" ht="15" customHeight="1" x14ac:dyDescent="0.25">
      <c r="B27" s="18" t="s">
        <v>125</v>
      </c>
      <c r="C27" s="71" t="s">
        <v>126</v>
      </c>
      <c r="D27" s="112">
        <v>90</v>
      </c>
      <c r="E27" s="23">
        <f>24+1041</f>
        <v>1065</v>
      </c>
      <c r="F27" s="23">
        <f>62+1060</f>
        <v>1122</v>
      </c>
      <c r="G27" s="23">
        <v>1063</v>
      </c>
    </row>
    <row r="28" spans="2:7" ht="15" customHeight="1" thickBot="1" x14ac:dyDescent="0.3">
      <c r="B28" s="319" t="s">
        <v>127</v>
      </c>
      <c r="C28" s="262" t="s">
        <v>126</v>
      </c>
      <c r="D28" s="263">
        <v>159</v>
      </c>
      <c r="E28" s="264">
        <f>180+35+11+2+177</f>
        <v>405</v>
      </c>
      <c r="F28" s="264">
        <f>123+164+183</f>
        <v>470</v>
      </c>
      <c r="G28" s="264">
        <v>441</v>
      </c>
    </row>
    <row r="29" spans="2:7" ht="15" customHeight="1" x14ac:dyDescent="0.25">
      <c r="B29" s="16" t="s">
        <v>63</v>
      </c>
      <c r="C29" s="260"/>
      <c r="D29" s="112"/>
      <c r="E29" s="69"/>
      <c r="F29" s="69"/>
      <c r="G29" s="69"/>
    </row>
    <row r="30" spans="2:7" ht="15" customHeight="1" x14ac:dyDescent="0.25">
      <c r="B30" s="18" t="s">
        <v>125</v>
      </c>
      <c r="C30" s="71" t="s">
        <v>126</v>
      </c>
      <c r="D30" s="112">
        <v>29643</v>
      </c>
      <c r="E30" s="23" t="s">
        <v>85</v>
      </c>
      <c r="F30" s="23" t="s">
        <v>85</v>
      </c>
      <c r="G30" s="23" t="s">
        <v>85</v>
      </c>
    </row>
    <row r="31" spans="2:7" ht="15" customHeight="1" thickBot="1" x14ac:dyDescent="0.3">
      <c r="B31" s="319" t="s">
        <v>127</v>
      </c>
      <c r="C31" s="262" t="s">
        <v>126</v>
      </c>
      <c r="D31" s="263">
        <v>42677</v>
      </c>
      <c r="E31" s="264" t="s">
        <v>85</v>
      </c>
      <c r="F31" s="264" t="s">
        <v>85</v>
      </c>
      <c r="G31" s="264" t="s">
        <v>85</v>
      </c>
    </row>
    <row r="32" spans="2:7" ht="15" customHeight="1" x14ac:dyDescent="0.25">
      <c r="B32" s="261" t="s">
        <v>70</v>
      </c>
      <c r="C32" s="260"/>
      <c r="D32" s="112"/>
      <c r="E32" s="69"/>
      <c r="F32" s="69"/>
      <c r="G32" s="69"/>
    </row>
    <row r="33" spans="2:7" ht="15" customHeight="1" x14ac:dyDescent="0.25">
      <c r="B33" s="18" t="s">
        <v>125</v>
      </c>
      <c r="C33" s="71" t="s">
        <v>126</v>
      </c>
      <c r="D33" s="112">
        <v>11857</v>
      </c>
      <c r="E33" s="23" t="s">
        <v>85</v>
      </c>
      <c r="F33" s="23" t="s">
        <v>85</v>
      </c>
      <c r="G33" s="23" t="s">
        <v>85</v>
      </c>
    </row>
    <row r="34" spans="2:7" ht="15" customHeight="1" thickBot="1" x14ac:dyDescent="0.3">
      <c r="B34" s="319" t="s">
        <v>127</v>
      </c>
      <c r="C34" s="262" t="s">
        <v>126</v>
      </c>
      <c r="D34" s="263">
        <v>17071</v>
      </c>
      <c r="E34" s="264" t="s">
        <v>85</v>
      </c>
      <c r="F34" s="264" t="s">
        <v>85</v>
      </c>
      <c r="G34" s="264" t="s">
        <v>85</v>
      </c>
    </row>
    <row r="35" spans="2:7" ht="15.95" customHeight="1" x14ac:dyDescent="0.25">
      <c r="B35" s="37" t="s">
        <v>72</v>
      </c>
      <c r="C35" s="38" t="s">
        <v>126</v>
      </c>
      <c r="D35" s="39">
        <f>SUM(D27:D34)</f>
        <v>101497</v>
      </c>
      <c r="E35" s="265">
        <f>SUM(E27:E28)</f>
        <v>1470</v>
      </c>
      <c r="F35" s="265">
        <f>SUM(F27:F28)</f>
        <v>1592</v>
      </c>
      <c r="G35" s="265">
        <f>SUM(G27:G28)</f>
        <v>1504</v>
      </c>
    </row>
    <row r="36" spans="2:7" s="223" customFormat="1" ht="24.95" customHeight="1" x14ac:dyDescent="0.25">
      <c r="B36" s="377" t="s">
        <v>128</v>
      </c>
      <c r="C36" s="377"/>
      <c r="D36" s="377"/>
      <c r="E36" s="377"/>
      <c r="F36" s="377"/>
      <c r="G36" s="377"/>
    </row>
    <row r="37" spans="2:7" ht="15.95" customHeight="1" x14ac:dyDescent="0.25"/>
    <row r="38" spans="2:7" ht="20.100000000000001" customHeight="1" x14ac:dyDescent="0.25">
      <c r="B38" s="10" t="s">
        <v>129</v>
      </c>
    </row>
    <row r="39" spans="2:7" ht="15.95" customHeight="1" x14ac:dyDescent="0.25">
      <c r="B39" s="34"/>
      <c r="C39" s="35" t="s">
        <v>52</v>
      </c>
      <c r="D39" s="35">
        <v>2024</v>
      </c>
      <c r="E39" s="35">
        <v>2023</v>
      </c>
      <c r="F39" s="35">
        <v>2022</v>
      </c>
      <c r="G39" s="36">
        <v>2021</v>
      </c>
    </row>
    <row r="40" spans="2:7" ht="15.95" customHeight="1" x14ac:dyDescent="0.25">
      <c r="B40" s="17" t="s">
        <v>56</v>
      </c>
      <c r="C40" s="71" t="s">
        <v>126</v>
      </c>
      <c r="D40" s="112">
        <v>53</v>
      </c>
      <c r="E40" s="23">
        <f>3+12+2</f>
        <v>17</v>
      </c>
      <c r="F40" s="23">
        <f>53+3+3</f>
        <v>59</v>
      </c>
      <c r="G40" s="23">
        <v>17</v>
      </c>
    </row>
    <row r="41" spans="2:7" s="223" customFormat="1" ht="15" customHeight="1" x14ac:dyDescent="0.25">
      <c r="B41" s="17" t="s">
        <v>63</v>
      </c>
      <c r="C41" s="260" t="s">
        <v>126</v>
      </c>
      <c r="D41" s="112">
        <v>63402</v>
      </c>
      <c r="E41" s="23" t="s">
        <v>85</v>
      </c>
      <c r="F41" s="23" t="s">
        <v>85</v>
      </c>
      <c r="G41" s="23" t="s">
        <v>85</v>
      </c>
    </row>
    <row r="42" spans="2:7" ht="15" customHeight="1" x14ac:dyDescent="0.25">
      <c r="B42" s="17" t="s">
        <v>70</v>
      </c>
      <c r="C42" s="260" t="s">
        <v>126</v>
      </c>
      <c r="D42" s="112">
        <v>25360</v>
      </c>
      <c r="E42" s="23" t="s">
        <v>85</v>
      </c>
      <c r="F42" s="23" t="s">
        <v>85</v>
      </c>
      <c r="G42" s="23" t="s">
        <v>85</v>
      </c>
    </row>
    <row r="43" spans="2:7" ht="15" customHeight="1" x14ac:dyDescent="0.25">
      <c r="B43" s="37" t="s">
        <v>72</v>
      </c>
      <c r="C43" s="38" t="s">
        <v>126</v>
      </c>
      <c r="D43" s="39">
        <f>SUM(D40:D42)</f>
        <v>88815</v>
      </c>
      <c r="E43" s="33">
        <v>17</v>
      </c>
      <c r="F43" s="33">
        <v>59</v>
      </c>
      <c r="G43" s="33">
        <v>17</v>
      </c>
    </row>
    <row r="44" spans="2:7" ht="27" customHeight="1" x14ac:dyDescent="0.25">
      <c r="B44" s="377" t="s">
        <v>130</v>
      </c>
      <c r="C44" s="377"/>
      <c r="D44" s="377"/>
      <c r="E44" s="377"/>
      <c r="F44" s="377"/>
      <c r="G44" s="377"/>
    </row>
    <row r="95" ht="20.100000000000001" customHeight="1" x14ac:dyDescent="0.25"/>
  </sheetData>
  <sheetProtection algorithmName="SHA-512" hashValue="KtByt1Y4KTzPpyHg916yMKwYPVyvTcLYryKRCKK4fnms54KrmxTFx9r5S8zRQqRpbeKLv+9SZKxtHZAu+FtriA==" saltValue="YKR34PL7xQRlAc/h2cfSCw==" spinCount="100000" sheet="1" objects="1" scenarios="1"/>
  <mergeCells count="3">
    <mergeCell ref="B22:G22"/>
    <mergeCell ref="B36:G36"/>
    <mergeCell ref="B44:G44"/>
  </mergeCells>
  <hyperlinks>
    <hyperlink ref="B3" location="CONTENTS!Print_Area" display="Back to Contents" xr:uid="{DB38D671-903C-4942-9B8B-50B2D114DF90}"/>
  </hyperlinks>
  <pageMargins left="0.7" right="0.7" top="0.75" bottom="0.75" header="0.3" footer="0.3"/>
  <pageSetup paperSize="9" scale="61" orientation="landscape" r:id="rId1"/>
  <ignoredErrors>
    <ignoredError sqref="G35" formulaRange="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B1285D-A3BF-4969-9F02-B2223BB42DCF}">
  <sheetPr>
    <tabColor theme="7" tint="0.749992370372631"/>
    <pageSetUpPr autoPageBreaks="0"/>
  </sheetPr>
  <dimension ref="B1:H75"/>
  <sheetViews>
    <sheetView showGridLines="0" zoomScaleNormal="100" workbookViewId="0">
      <pane xSplit="1" ySplit="3" topLeftCell="B4" activePane="bottomRight" state="frozen"/>
      <selection pane="topRight" activeCell="C28" sqref="C28"/>
      <selection pane="bottomLeft" activeCell="C28" sqref="C28"/>
      <selection pane="bottomRight" activeCell="D24" sqref="D24"/>
    </sheetView>
  </sheetViews>
  <sheetFormatPr defaultColWidth="13.5703125" defaultRowHeight="15" customHeight="1" x14ac:dyDescent="0.25"/>
  <cols>
    <col min="1" max="1" width="1.7109375" style="1" customWidth="1"/>
    <col min="2" max="2" width="65.7109375" style="1" customWidth="1"/>
    <col min="3" max="3" width="7.42578125" style="1" customWidth="1"/>
    <col min="4" max="15" width="11.7109375" style="1" customWidth="1"/>
    <col min="16" max="16384" width="13.5703125" style="1"/>
  </cols>
  <sheetData>
    <row r="1" spans="2:8" ht="12" customHeight="1" x14ac:dyDescent="0.25"/>
    <row r="2" spans="2:8" s="9" customFormat="1" ht="33.75" customHeight="1" x14ac:dyDescent="0.25">
      <c r="B2" s="43" t="s">
        <v>37</v>
      </c>
    </row>
    <row r="3" spans="2:8" s="9" customFormat="1" ht="22.5" customHeight="1" x14ac:dyDescent="0.25">
      <c r="B3" s="253" t="s">
        <v>50</v>
      </c>
    </row>
    <row r="5" spans="2:8" ht="20.100000000000001" customHeight="1" x14ac:dyDescent="0.25">
      <c r="B5" s="116" t="s">
        <v>131</v>
      </c>
    </row>
    <row r="6" spans="2:8" ht="15" customHeight="1" x14ac:dyDescent="0.25">
      <c r="B6" s="34"/>
      <c r="C6" s="35" t="s">
        <v>52</v>
      </c>
      <c r="D6" s="35">
        <v>2024</v>
      </c>
      <c r="E6" s="35">
        <v>2023</v>
      </c>
      <c r="F6" s="35">
        <v>2022</v>
      </c>
      <c r="G6" s="36">
        <v>2021</v>
      </c>
    </row>
    <row r="7" spans="2:8" s="228" customFormat="1" ht="15" customHeight="1" x14ac:dyDescent="0.25">
      <c r="B7" s="320" t="s">
        <v>56</v>
      </c>
      <c r="C7" s="47"/>
      <c r="D7" s="109"/>
      <c r="E7" s="50"/>
      <c r="F7" s="50"/>
      <c r="G7" s="50"/>
      <c r="H7" s="1"/>
    </row>
    <row r="8" spans="2:8" s="228" customFormat="1" ht="15" customHeight="1" x14ac:dyDescent="0.25">
      <c r="B8" s="126" t="s">
        <v>132</v>
      </c>
      <c r="C8" s="19" t="s">
        <v>89</v>
      </c>
      <c r="D8" s="110">
        <v>0</v>
      </c>
      <c r="E8" s="23">
        <v>0</v>
      </c>
      <c r="F8" s="23">
        <v>0</v>
      </c>
      <c r="G8" s="23">
        <v>0</v>
      </c>
      <c r="H8" s="1"/>
    </row>
    <row r="9" spans="2:8" s="228" customFormat="1" ht="15" customHeight="1" x14ac:dyDescent="0.25">
      <c r="B9" s="126" t="s">
        <v>133</v>
      </c>
      <c r="C9" s="19" t="s">
        <v>112</v>
      </c>
      <c r="D9" s="128">
        <v>9.6799999999999997E-2</v>
      </c>
      <c r="E9" s="273">
        <v>0.246</v>
      </c>
      <c r="F9" s="273">
        <v>7.0000000000000007E-2</v>
      </c>
      <c r="G9" s="273">
        <v>0.217</v>
      </c>
      <c r="H9" s="1"/>
    </row>
    <row r="10" spans="2:8" s="228" customFormat="1" ht="15" customHeight="1" x14ac:dyDescent="0.25">
      <c r="B10" s="126" t="s">
        <v>134</v>
      </c>
      <c r="C10" s="19" t="s">
        <v>89</v>
      </c>
      <c r="D10" s="110">
        <v>0</v>
      </c>
      <c r="E10" s="23">
        <v>0</v>
      </c>
      <c r="F10" s="23">
        <v>1</v>
      </c>
      <c r="G10" s="23">
        <v>0</v>
      </c>
      <c r="H10" s="118"/>
    </row>
    <row r="11" spans="2:8" s="228" customFormat="1" ht="15" customHeight="1" x14ac:dyDescent="0.25">
      <c r="B11" s="59" t="s">
        <v>63</v>
      </c>
      <c r="C11" s="60"/>
      <c r="D11" s="111"/>
      <c r="E11" s="68"/>
      <c r="F11" s="68"/>
      <c r="G11" s="68"/>
      <c r="H11" s="1"/>
    </row>
    <row r="12" spans="2:8" s="228" customFormat="1" ht="15" customHeight="1" x14ac:dyDescent="0.25">
      <c r="B12" s="126" t="s">
        <v>132</v>
      </c>
      <c r="C12" s="19" t="s">
        <v>89</v>
      </c>
      <c r="D12" s="112">
        <v>0</v>
      </c>
      <c r="E12" s="23">
        <v>0</v>
      </c>
      <c r="F12" s="23">
        <v>0</v>
      </c>
      <c r="G12" s="23">
        <v>0</v>
      </c>
      <c r="H12" s="1"/>
    </row>
    <row r="13" spans="2:8" s="228" customFormat="1" ht="15" customHeight="1" x14ac:dyDescent="0.25">
      <c r="B13" s="126" t="s">
        <v>133</v>
      </c>
      <c r="C13" s="19" t="s">
        <v>112</v>
      </c>
      <c r="D13" s="128">
        <v>4.9200000000000001E-2</v>
      </c>
      <c r="E13" s="273">
        <v>0.32</v>
      </c>
      <c r="F13" s="273">
        <v>1.4E-2</v>
      </c>
      <c r="G13" s="273">
        <v>0.01</v>
      </c>
      <c r="H13" s="1"/>
    </row>
    <row r="14" spans="2:8" s="228" customFormat="1" ht="15" customHeight="1" x14ac:dyDescent="0.25">
      <c r="B14" s="321" t="s">
        <v>134</v>
      </c>
      <c r="C14" s="217" t="s">
        <v>89</v>
      </c>
      <c r="D14" s="322">
        <v>0</v>
      </c>
      <c r="E14" s="323">
        <v>0</v>
      </c>
      <c r="F14" s="323">
        <v>0</v>
      </c>
      <c r="G14" s="323">
        <v>0</v>
      </c>
      <c r="H14" s="1"/>
    </row>
    <row r="15" spans="2:8" s="228" customFormat="1" ht="15" customHeight="1" x14ac:dyDescent="0.25">
      <c r="B15" s="16" t="s">
        <v>70</v>
      </c>
      <c r="C15" s="58"/>
      <c r="D15" s="112"/>
      <c r="E15" s="69"/>
      <c r="F15" s="69"/>
      <c r="G15" s="69"/>
      <c r="H15" s="1"/>
    </row>
    <row r="16" spans="2:8" s="228" customFormat="1" ht="15" customHeight="1" x14ac:dyDescent="0.25">
      <c r="B16" s="126" t="s">
        <v>132</v>
      </c>
      <c r="C16" s="19" t="s">
        <v>89</v>
      </c>
      <c r="D16" s="112">
        <v>0</v>
      </c>
      <c r="E16" s="23">
        <v>0</v>
      </c>
      <c r="F16" s="23">
        <v>0</v>
      </c>
      <c r="G16" s="23">
        <v>0</v>
      </c>
      <c r="H16" s="1"/>
    </row>
    <row r="17" spans="2:7" s="228" customFormat="1" ht="15" customHeight="1" x14ac:dyDescent="0.25">
      <c r="B17" s="126" t="s">
        <v>133</v>
      </c>
      <c r="C17" s="19" t="s">
        <v>112</v>
      </c>
      <c r="D17" s="129">
        <v>3.5299999999999998E-2</v>
      </c>
      <c r="E17" s="273">
        <v>0.24099999999999999</v>
      </c>
      <c r="F17" s="273">
        <v>1.7000000000000001E-2</v>
      </c>
      <c r="G17" s="273">
        <v>0.14499999999999999</v>
      </c>
    </row>
    <row r="18" spans="2:7" s="228" customFormat="1" ht="15" customHeight="1" thickBot="1" x14ac:dyDescent="0.3">
      <c r="B18" s="127" t="s">
        <v>134</v>
      </c>
      <c r="C18" s="272" t="s">
        <v>89</v>
      </c>
      <c r="D18" s="263">
        <v>0</v>
      </c>
      <c r="E18" s="264">
        <v>0</v>
      </c>
      <c r="F18" s="264">
        <v>0</v>
      </c>
      <c r="G18" s="264">
        <v>0</v>
      </c>
    </row>
    <row r="19" spans="2:7" s="228" customFormat="1" ht="15" customHeight="1" x14ac:dyDescent="0.25">
      <c r="B19" s="295" t="s">
        <v>72</v>
      </c>
      <c r="C19" s="296"/>
      <c r="D19" s="297"/>
      <c r="E19" s="296"/>
      <c r="F19" s="296"/>
      <c r="G19" s="296"/>
    </row>
    <row r="20" spans="2:7" s="228" customFormat="1" ht="15" customHeight="1" x14ac:dyDescent="0.25">
      <c r="B20" s="298" t="s">
        <v>132</v>
      </c>
      <c r="C20" s="286" t="s">
        <v>89</v>
      </c>
      <c r="D20" s="122">
        <v>0</v>
      </c>
      <c r="E20" s="122">
        <v>0</v>
      </c>
      <c r="F20" s="122">
        <v>0</v>
      </c>
      <c r="G20" s="122">
        <v>0</v>
      </c>
    </row>
    <row r="21" spans="2:7" s="228" customFormat="1" ht="15" customHeight="1" x14ac:dyDescent="0.25">
      <c r="B21" s="298" t="s">
        <v>135</v>
      </c>
      <c r="C21" s="286" t="s">
        <v>112</v>
      </c>
      <c r="D21" s="299">
        <v>6.9599999999999995E-2</v>
      </c>
      <c r="E21" s="299">
        <v>0.26400000000000001</v>
      </c>
      <c r="F21" s="299">
        <v>0.1</v>
      </c>
      <c r="G21" s="299">
        <v>0.37</v>
      </c>
    </row>
    <row r="22" spans="2:7" s="228" customFormat="1" ht="15" customHeight="1" thickBot="1" x14ac:dyDescent="0.3">
      <c r="B22" s="300" t="s">
        <v>134</v>
      </c>
      <c r="C22" s="301" t="s">
        <v>89</v>
      </c>
      <c r="D22" s="302">
        <v>0</v>
      </c>
      <c r="E22" s="302">
        <v>0</v>
      </c>
      <c r="F22" s="302">
        <v>1</v>
      </c>
      <c r="G22" s="302">
        <v>0</v>
      </c>
    </row>
    <row r="23" spans="2:7" s="223" customFormat="1" ht="20.100000000000001" customHeight="1" x14ac:dyDescent="0.25">
      <c r="B23" s="377" t="s">
        <v>136</v>
      </c>
      <c r="C23" s="377"/>
      <c r="D23" s="377"/>
      <c r="E23" s="377"/>
      <c r="F23" s="377"/>
      <c r="G23" s="377"/>
    </row>
    <row r="25" spans="2:7" ht="20.100000000000001" customHeight="1" x14ac:dyDescent="0.25">
      <c r="B25" s="10" t="s">
        <v>137</v>
      </c>
    </row>
    <row r="26" spans="2:7" ht="15" customHeight="1" x14ac:dyDescent="0.25">
      <c r="B26" s="34"/>
      <c r="C26" s="35" t="s">
        <v>52</v>
      </c>
      <c r="D26" s="35">
        <v>2024</v>
      </c>
      <c r="E26" s="35">
        <v>2023</v>
      </c>
      <c r="F26" s="35">
        <v>2022</v>
      </c>
      <c r="G26" s="36">
        <v>2021</v>
      </c>
    </row>
    <row r="27" spans="2:7" ht="15" customHeight="1" x14ac:dyDescent="0.25">
      <c r="B27" s="131" t="s">
        <v>56</v>
      </c>
      <c r="C27" s="287" t="s">
        <v>89</v>
      </c>
      <c r="D27" s="112">
        <v>0</v>
      </c>
      <c r="E27" s="23">
        <v>0</v>
      </c>
      <c r="F27" s="23">
        <v>0</v>
      </c>
      <c r="G27" s="23">
        <v>0</v>
      </c>
    </row>
    <row r="28" spans="2:7" ht="15" customHeight="1" x14ac:dyDescent="0.25">
      <c r="B28" s="75" t="s">
        <v>63</v>
      </c>
      <c r="C28" s="287" t="s">
        <v>89</v>
      </c>
      <c r="D28" s="112">
        <v>0</v>
      </c>
      <c r="E28" s="23">
        <v>0</v>
      </c>
      <c r="F28" s="23">
        <v>0</v>
      </c>
      <c r="G28" s="23">
        <v>0</v>
      </c>
    </row>
    <row r="29" spans="2:7" ht="15" customHeight="1" x14ac:dyDescent="0.25">
      <c r="B29" s="131" t="s">
        <v>70</v>
      </c>
      <c r="C29" s="287" t="s">
        <v>89</v>
      </c>
      <c r="D29" s="112">
        <v>0</v>
      </c>
      <c r="E29" s="23">
        <v>0</v>
      </c>
      <c r="F29" s="23">
        <v>0</v>
      </c>
      <c r="G29" s="23">
        <v>0</v>
      </c>
    </row>
    <row r="30" spans="2:7" ht="15" customHeight="1" x14ac:dyDescent="0.25">
      <c r="B30" s="29" t="s">
        <v>72</v>
      </c>
      <c r="C30" s="30" t="s">
        <v>89</v>
      </c>
      <c r="D30" s="33">
        <v>0</v>
      </c>
      <c r="E30" s="33">
        <v>0</v>
      </c>
      <c r="F30" s="33">
        <v>0</v>
      </c>
      <c r="G30" s="33">
        <v>0</v>
      </c>
    </row>
    <row r="32" spans="2:7" ht="20.100000000000001" customHeight="1" x14ac:dyDescent="0.25">
      <c r="B32" s="10" t="s">
        <v>138</v>
      </c>
    </row>
    <row r="33" spans="2:7" ht="15" customHeight="1" x14ac:dyDescent="0.25">
      <c r="B33" s="34"/>
      <c r="C33" s="35" t="s">
        <v>52</v>
      </c>
      <c r="D33" s="35">
        <v>2024</v>
      </c>
      <c r="E33" s="35">
        <v>2023</v>
      </c>
      <c r="F33" s="35">
        <v>2022</v>
      </c>
      <c r="G33" s="36">
        <v>2021</v>
      </c>
    </row>
    <row r="34" spans="2:7" ht="15" customHeight="1" x14ac:dyDescent="0.25">
      <c r="B34" s="131" t="s">
        <v>56</v>
      </c>
      <c r="C34" s="287" t="s">
        <v>89</v>
      </c>
      <c r="D34" s="109">
        <v>85</v>
      </c>
      <c r="E34" s="50">
        <v>34</v>
      </c>
      <c r="F34" s="50" t="s">
        <v>85</v>
      </c>
      <c r="G34" s="50" t="s">
        <v>85</v>
      </c>
    </row>
    <row r="35" spans="2:7" ht="15" customHeight="1" x14ac:dyDescent="0.25">
      <c r="B35" s="75" t="s">
        <v>63</v>
      </c>
      <c r="C35" s="287" t="s">
        <v>89</v>
      </c>
      <c r="D35" s="112">
        <v>49.5</v>
      </c>
      <c r="E35" s="69">
        <v>15</v>
      </c>
      <c r="F35" s="69" t="s">
        <v>85</v>
      </c>
      <c r="G35" s="69" t="s">
        <v>85</v>
      </c>
    </row>
    <row r="36" spans="2:7" ht="15" customHeight="1" x14ac:dyDescent="0.25">
      <c r="B36" s="131" t="s">
        <v>70</v>
      </c>
      <c r="C36" s="287" t="s">
        <v>89</v>
      </c>
      <c r="D36" s="112">
        <v>36.5</v>
      </c>
      <c r="E36" s="69">
        <v>8</v>
      </c>
      <c r="F36" s="69" t="s">
        <v>85</v>
      </c>
      <c r="G36" s="69" t="s">
        <v>85</v>
      </c>
    </row>
    <row r="37" spans="2:7" ht="15" customHeight="1" x14ac:dyDescent="0.25">
      <c r="B37" s="29" t="s">
        <v>72</v>
      </c>
      <c r="C37" s="30" t="s">
        <v>89</v>
      </c>
      <c r="D37" s="33">
        <f>SUM(D34:D36)</f>
        <v>171</v>
      </c>
      <c r="E37" s="33">
        <f>SUM(E34:E36)</f>
        <v>57</v>
      </c>
      <c r="F37" s="33" t="s">
        <v>85</v>
      </c>
      <c r="G37" s="33" t="s">
        <v>85</v>
      </c>
    </row>
    <row r="38" spans="2:7" s="223" customFormat="1" ht="15" customHeight="1" x14ac:dyDescent="0.25">
      <c r="B38" s="223" t="s">
        <v>139</v>
      </c>
    </row>
    <row r="75" ht="20.100000000000001" customHeight="1" x14ac:dyDescent="0.25"/>
  </sheetData>
  <sheetProtection algorithmName="SHA-512" hashValue="wbww4UcZIa/EhcetQiELhBjhH+RLeg67OklEjkjYMPj3NOAilzmOIVWSRiGoQVE7e+O+k9YP873mI67Ag9p2fw==" saltValue="var0EFQaPV8LreJwe8kVdg==" spinCount="100000" sheet="1" objects="1" scenarios="1"/>
  <mergeCells count="1">
    <mergeCell ref="B23:G23"/>
  </mergeCells>
  <hyperlinks>
    <hyperlink ref="B3" location="CONTENTS!Print_Area" display="Back to Contents" xr:uid="{DF0ACFB2-8A73-4105-9831-21B8CA48FE20}"/>
  </hyperlinks>
  <pageMargins left="0.7" right="0.7" top="0.75" bottom="0.75" header="0.3" footer="0.3"/>
  <pageSetup paperSize="9" scale="61" orientation="landscape" r:id="rId1"/>
  <ignoredErrors>
    <ignoredError sqref="E37" formulaRange="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340688-C353-4254-8961-10656D276763}">
  <sheetPr>
    <tabColor theme="7" tint="0.749992370372631"/>
  </sheetPr>
  <dimension ref="C1:K249"/>
  <sheetViews>
    <sheetView showGridLines="0" topLeftCell="B1" zoomScaleNormal="100" workbookViewId="0">
      <pane xSplit="1" ySplit="3" topLeftCell="C4" activePane="bottomRight" state="frozen"/>
      <selection pane="topRight" activeCell="C28" sqref="C28"/>
      <selection pane="bottomLeft" activeCell="C28" sqref="C28"/>
      <selection pane="bottomRight" activeCell="E23" sqref="E23"/>
    </sheetView>
  </sheetViews>
  <sheetFormatPr defaultColWidth="8.85546875" defaultRowHeight="15" customHeight="1" x14ac:dyDescent="0.25"/>
  <cols>
    <col min="1" max="2" width="1.7109375" style="137" customWidth="1"/>
    <col min="3" max="3" width="65.7109375" style="137" customWidth="1"/>
    <col min="4" max="4" width="8.42578125" style="137" customWidth="1"/>
    <col min="5" max="16" width="11.7109375" style="137" customWidth="1"/>
    <col min="17" max="16384" width="8.85546875" style="137"/>
  </cols>
  <sheetData>
    <row r="1" spans="3:8" ht="12" customHeight="1" x14ac:dyDescent="0.25">
      <c r="C1" s="149"/>
      <c r="D1" s="149"/>
      <c r="E1" s="149"/>
      <c r="F1" s="149"/>
      <c r="G1" s="149"/>
      <c r="H1" s="149"/>
    </row>
    <row r="2" spans="3:8" s="138" customFormat="1" ht="33.75" customHeight="1" x14ac:dyDescent="0.25">
      <c r="C2" s="150" t="s">
        <v>38</v>
      </c>
      <c r="D2" s="151"/>
      <c r="E2" s="151"/>
      <c r="F2" s="151"/>
      <c r="G2" s="151"/>
      <c r="H2" s="151"/>
    </row>
    <row r="3" spans="3:8" s="138" customFormat="1" ht="22.5" customHeight="1" x14ac:dyDescent="0.25">
      <c r="C3" s="253" t="s">
        <v>50</v>
      </c>
      <c r="D3" s="151"/>
      <c r="E3" s="151"/>
      <c r="F3" s="151"/>
      <c r="G3" s="151"/>
      <c r="H3" s="151"/>
    </row>
    <row r="4" spans="3:8" s="138" customFormat="1" ht="22.5" customHeight="1" x14ac:dyDescent="0.25">
      <c r="C4" s="150" t="s">
        <v>140</v>
      </c>
      <c r="D4" s="151"/>
      <c r="E4" s="151"/>
      <c r="F4" s="151"/>
      <c r="G4" s="151"/>
      <c r="H4" s="151"/>
    </row>
    <row r="5" spans="3:8" ht="9.9499999999999993" customHeight="1" x14ac:dyDescent="0.25">
      <c r="C5" s="149"/>
      <c r="D5" s="149"/>
      <c r="E5" s="149"/>
      <c r="F5" s="149"/>
      <c r="G5" s="149"/>
      <c r="H5" s="149"/>
    </row>
    <row r="6" spans="3:8" ht="20.100000000000001" customHeight="1" x14ac:dyDescent="0.25">
      <c r="C6" s="152" t="s">
        <v>141</v>
      </c>
      <c r="D6" s="149"/>
      <c r="E6" s="149"/>
      <c r="F6" s="149"/>
      <c r="G6" s="149"/>
      <c r="H6" s="149"/>
    </row>
    <row r="7" spans="3:8" ht="15" customHeight="1" x14ac:dyDescent="0.25">
      <c r="C7" s="153"/>
      <c r="D7" s="154" t="s">
        <v>52</v>
      </c>
      <c r="E7" s="154">
        <v>2024</v>
      </c>
      <c r="F7" s="154">
        <v>2023</v>
      </c>
      <c r="G7" s="154">
        <v>2022</v>
      </c>
      <c r="H7" s="155">
        <v>2021</v>
      </c>
    </row>
    <row r="8" spans="3:8" ht="15" customHeight="1" x14ac:dyDescent="0.25">
      <c r="C8" s="156" t="s">
        <v>56</v>
      </c>
      <c r="D8" s="157"/>
      <c r="E8" s="158"/>
      <c r="F8" s="159"/>
      <c r="G8" s="159"/>
      <c r="H8" s="159"/>
    </row>
    <row r="9" spans="3:8" ht="15" customHeight="1" x14ac:dyDescent="0.25">
      <c r="C9" s="126" t="s">
        <v>142</v>
      </c>
      <c r="D9" s="160" t="s">
        <v>112</v>
      </c>
      <c r="E9" s="161">
        <v>0.91800000000000004</v>
      </c>
      <c r="F9" s="162">
        <v>0.91900000000000004</v>
      </c>
      <c r="G9" s="162">
        <v>0.92800000000000005</v>
      </c>
      <c r="H9" s="162">
        <v>0.92</v>
      </c>
    </row>
    <row r="10" spans="3:8" ht="15" customHeight="1" x14ac:dyDescent="0.25">
      <c r="C10" s="126" t="s">
        <v>143</v>
      </c>
      <c r="D10" s="160" t="s">
        <v>112</v>
      </c>
      <c r="E10" s="161">
        <v>7.1999999999999995E-2</v>
      </c>
      <c r="F10" s="162">
        <v>7.0000000000000007E-2</v>
      </c>
      <c r="G10" s="162">
        <v>7.1999999999999995E-2</v>
      </c>
      <c r="H10" s="162">
        <v>7.9000000000000001E-2</v>
      </c>
    </row>
    <row r="11" spans="3:8" ht="15" customHeight="1" x14ac:dyDescent="0.25">
      <c r="C11" s="126" t="s">
        <v>144</v>
      </c>
      <c r="D11" s="160" t="s">
        <v>112</v>
      </c>
      <c r="E11" s="161">
        <v>9.8684210526315784E-3</v>
      </c>
      <c r="F11" s="162">
        <v>1.0999999999999999E-2</v>
      </c>
      <c r="G11" s="162" t="s">
        <v>85</v>
      </c>
      <c r="H11" s="162" t="s">
        <v>85</v>
      </c>
    </row>
    <row r="12" spans="3:8" ht="15" customHeight="1" thickBot="1" x14ac:dyDescent="0.3">
      <c r="C12" s="163" t="s">
        <v>145</v>
      </c>
      <c r="D12" s="164" t="s">
        <v>89</v>
      </c>
      <c r="E12" s="165">
        <v>304</v>
      </c>
      <c r="F12" s="166">
        <v>285</v>
      </c>
      <c r="G12" s="166">
        <v>251</v>
      </c>
      <c r="H12" s="166">
        <v>240</v>
      </c>
    </row>
    <row r="13" spans="3:8" ht="15" customHeight="1" x14ac:dyDescent="0.25">
      <c r="C13" s="167" t="s">
        <v>63</v>
      </c>
      <c r="D13" s="168"/>
      <c r="E13" s="169"/>
      <c r="F13" s="170"/>
      <c r="G13" s="170"/>
      <c r="H13" s="170"/>
    </row>
    <row r="14" spans="3:8" ht="15" customHeight="1" x14ac:dyDescent="0.25">
      <c r="C14" s="126" t="s">
        <v>142</v>
      </c>
      <c r="D14" s="160" t="s">
        <v>112</v>
      </c>
      <c r="E14" s="171">
        <v>0.96799999999999997</v>
      </c>
      <c r="F14" s="273">
        <v>0.93</v>
      </c>
      <c r="G14" s="162">
        <v>0.967741935483871</v>
      </c>
      <c r="H14" s="162">
        <v>0.97099999999999997</v>
      </c>
    </row>
    <row r="15" spans="3:8" ht="15" customHeight="1" x14ac:dyDescent="0.25">
      <c r="C15" s="126" t="s">
        <v>143</v>
      </c>
      <c r="D15" s="160" t="s">
        <v>112</v>
      </c>
      <c r="E15" s="161">
        <v>3.2000000000000001E-2</v>
      </c>
      <c r="F15" s="162">
        <v>5.1999999999999998E-2</v>
      </c>
      <c r="G15" s="162">
        <v>3.2258064516129031E-2</v>
      </c>
      <c r="H15" s="162">
        <v>2.9000000000000001E-2</v>
      </c>
    </row>
    <row r="16" spans="3:8" ht="15" customHeight="1" x14ac:dyDescent="0.25">
      <c r="C16" s="126" t="s">
        <v>144</v>
      </c>
      <c r="D16" s="160" t="s">
        <v>112</v>
      </c>
      <c r="E16" s="161">
        <v>0</v>
      </c>
      <c r="F16" s="162">
        <v>1.7999999999999999E-2</v>
      </c>
      <c r="G16" s="162" t="s">
        <v>85</v>
      </c>
      <c r="H16" s="162" t="s">
        <v>85</v>
      </c>
    </row>
    <row r="17" spans="3:8" ht="15" customHeight="1" thickBot="1" x14ac:dyDescent="0.3">
      <c r="C17" s="163" t="s">
        <v>146</v>
      </c>
      <c r="D17" s="164" t="s">
        <v>89</v>
      </c>
      <c r="E17" s="165">
        <v>126</v>
      </c>
      <c r="F17" s="166">
        <v>114</v>
      </c>
      <c r="G17" s="166">
        <v>93</v>
      </c>
      <c r="H17" s="166">
        <v>69</v>
      </c>
    </row>
    <row r="18" spans="3:8" ht="15" customHeight="1" x14ac:dyDescent="0.25">
      <c r="C18" s="167" t="s">
        <v>70</v>
      </c>
      <c r="D18" s="172"/>
      <c r="E18" s="173"/>
      <c r="F18" s="174"/>
      <c r="G18" s="174"/>
      <c r="H18" s="174"/>
    </row>
    <row r="19" spans="3:8" ht="15" customHeight="1" x14ac:dyDescent="0.25">
      <c r="C19" s="126" t="s">
        <v>142</v>
      </c>
      <c r="D19" s="160" t="s">
        <v>112</v>
      </c>
      <c r="E19" s="171">
        <v>0.97701149425287359</v>
      </c>
      <c r="F19" s="162">
        <v>0.93700000000000006</v>
      </c>
      <c r="G19" s="162">
        <v>0.91549999999999998</v>
      </c>
      <c r="H19" s="162">
        <v>0.92400000000000004</v>
      </c>
    </row>
    <row r="20" spans="3:8" ht="15" customHeight="1" x14ac:dyDescent="0.25">
      <c r="C20" s="126" t="s">
        <v>143</v>
      </c>
      <c r="D20" s="160" t="s">
        <v>112</v>
      </c>
      <c r="E20" s="171">
        <v>2.2988505747126436E-2</v>
      </c>
      <c r="F20" s="162">
        <v>6.3E-2</v>
      </c>
      <c r="G20" s="162">
        <v>8.5000000000000006E-2</v>
      </c>
      <c r="H20" s="162">
        <v>7.9000000000000001E-2</v>
      </c>
    </row>
    <row r="21" spans="3:8" ht="15" customHeight="1" x14ac:dyDescent="0.25">
      <c r="C21" s="126" t="s">
        <v>144</v>
      </c>
      <c r="D21" s="160" t="s">
        <v>112</v>
      </c>
      <c r="E21" s="171">
        <v>0</v>
      </c>
      <c r="F21" s="162">
        <v>0</v>
      </c>
      <c r="G21" s="162" t="s">
        <v>85</v>
      </c>
      <c r="H21" s="162" t="s">
        <v>85</v>
      </c>
    </row>
    <row r="22" spans="3:8" ht="15" customHeight="1" thickBot="1" x14ac:dyDescent="0.3">
      <c r="C22" s="163" t="s">
        <v>147</v>
      </c>
      <c r="D22" s="175" t="s">
        <v>89</v>
      </c>
      <c r="E22" s="176">
        <v>87</v>
      </c>
      <c r="F22" s="166">
        <v>79</v>
      </c>
      <c r="G22" s="166">
        <v>71</v>
      </c>
      <c r="H22" s="166">
        <v>76</v>
      </c>
    </row>
    <row r="23" spans="3:8" ht="15" customHeight="1" thickBot="1" x14ac:dyDescent="0.3">
      <c r="C23" s="177" t="s">
        <v>72</v>
      </c>
      <c r="D23" s="178" t="s">
        <v>89</v>
      </c>
      <c r="E23" s="179">
        <f>E22+E17+E12</f>
        <v>517</v>
      </c>
      <c r="F23" s="180">
        <f>+F12+F17+F22</f>
        <v>478</v>
      </c>
      <c r="G23" s="181">
        <f>+G12+G17+G22</f>
        <v>415</v>
      </c>
      <c r="H23" s="181">
        <f>+H12+H17+H22</f>
        <v>385</v>
      </c>
    </row>
    <row r="24" spans="3:8" s="275" customFormat="1" ht="15" customHeight="1" x14ac:dyDescent="0.25">
      <c r="C24" s="378" t="s">
        <v>148</v>
      </c>
      <c r="D24" s="378"/>
      <c r="E24" s="378"/>
      <c r="F24" s="378"/>
      <c r="G24" s="378"/>
      <c r="H24" s="378"/>
    </row>
    <row r="26" spans="3:8" ht="20.100000000000001" customHeight="1" x14ac:dyDescent="0.25">
      <c r="C26" s="152" t="s">
        <v>149</v>
      </c>
      <c r="D26" s="149"/>
      <c r="E26" s="149"/>
      <c r="F26" s="149"/>
      <c r="G26" s="149"/>
      <c r="H26" s="149"/>
    </row>
    <row r="27" spans="3:8" ht="15" customHeight="1" x14ac:dyDescent="0.25">
      <c r="C27" s="153"/>
      <c r="D27" s="154" t="s">
        <v>52</v>
      </c>
      <c r="E27" s="154">
        <v>2024</v>
      </c>
      <c r="F27" s="154">
        <v>2023</v>
      </c>
      <c r="G27" s="154">
        <v>2022</v>
      </c>
      <c r="H27" s="155">
        <v>2021</v>
      </c>
    </row>
    <row r="28" spans="3:8" ht="15" customHeight="1" x14ac:dyDescent="0.25">
      <c r="C28" s="156" t="s">
        <v>56</v>
      </c>
      <c r="D28" s="157"/>
      <c r="E28" s="158"/>
      <c r="F28" s="183"/>
      <c r="G28" s="183"/>
      <c r="H28" s="183"/>
    </row>
    <row r="29" spans="3:8" ht="15" customHeight="1" x14ac:dyDescent="0.25">
      <c r="C29" s="126" t="s">
        <v>150</v>
      </c>
      <c r="D29" s="160" t="s">
        <v>112</v>
      </c>
      <c r="E29" s="161">
        <v>0.71</v>
      </c>
      <c r="F29" s="79">
        <v>0.72299999999999998</v>
      </c>
      <c r="G29" s="79">
        <v>0.79</v>
      </c>
      <c r="H29" s="79">
        <v>0.79600000000000004</v>
      </c>
    </row>
    <row r="30" spans="3:8" ht="15" customHeight="1" x14ac:dyDescent="0.25">
      <c r="C30" s="126" t="s">
        <v>151</v>
      </c>
      <c r="D30" s="160" t="s">
        <v>112</v>
      </c>
      <c r="E30" s="161">
        <v>0.28949999999999998</v>
      </c>
      <c r="F30" s="79">
        <v>0.27700000000000002</v>
      </c>
      <c r="G30" s="79">
        <v>0.21</v>
      </c>
      <c r="H30" s="79">
        <v>0.20399999999999999</v>
      </c>
    </row>
    <row r="31" spans="3:8" ht="15" customHeight="1" x14ac:dyDescent="0.25">
      <c r="C31" s="126" t="s">
        <v>152</v>
      </c>
      <c r="D31" s="160" t="s">
        <v>112</v>
      </c>
      <c r="E31" s="161">
        <v>0</v>
      </c>
      <c r="F31" s="79">
        <v>0</v>
      </c>
      <c r="G31" s="184" t="s">
        <v>85</v>
      </c>
      <c r="H31" s="184" t="s">
        <v>85</v>
      </c>
    </row>
    <row r="32" spans="3:8" ht="15" customHeight="1" thickBot="1" x14ac:dyDescent="0.3">
      <c r="C32" s="163" t="s">
        <v>62</v>
      </c>
      <c r="D32" s="185" t="s">
        <v>89</v>
      </c>
      <c r="E32" s="186">
        <v>304</v>
      </c>
      <c r="F32" s="187">
        <f>+F12</f>
        <v>285</v>
      </c>
      <c r="G32" s="187">
        <v>233</v>
      </c>
      <c r="H32" s="187">
        <v>221</v>
      </c>
    </row>
    <row r="33" spans="3:8" ht="15" customHeight="1" x14ac:dyDescent="0.25">
      <c r="C33" s="156" t="s">
        <v>63</v>
      </c>
      <c r="D33" s="168"/>
      <c r="E33" s="169"/>
      <c r="F33" s="188"/>
      <c r="G33" s="188"/>
      <c r="H33" s="188"/>
    </row>
    <row r="34" spans="3:8" ht="15" customHeight="1" x14ac:dyDescent="0.25">
      <c r="C34" s="126" t="s">
        <v>150</v>
      </c>
      <c r="D34" s="160" t="s">
        <v>112</v>
      </c>
      <c r="E34" s="161">
        <v>0.5</v>
      </c>
      <c r="F34" s="79">
        <v>0.54400000000000004</v>
      </c>
      <c r="G34" s="79">
        <v>0.55600000000000005</v>
      </c>
      <c r="H34" s="79">
        <v>0.55200000000000005</v>
      </c>
    </row>
    <row r="35" spans="3:8" ht="15" customHeight="1" x14ac:dyDescent="0.25">
      <c r="C35" s="126" t="s">
        <v>151</v>
      </c>
      <c r="D35" s="160" t="s">
        <v>112</v>
      </c>
      <c r="E35" s="161">
        <v>0.5</v>
      </c>
      <c r="F35" s="79">
        <v>0.45600000000000002</v>
      </c>
      <c r="G35" s="79">
        <v>0.44400000000000001</v>
      </c>
      <c r="H35" s="79">
        <v>0.44800000000000001</v>
      </c>
    </row>
    <row r="36" spans="3:8" ht="15" customHeight="1" x14ac:dyDescent="0.25">
      <c r="C36" s="126" t="s">
        <v>152</v>
      </c>
      <c r="D36" s="160" t="s">
        <v>112</v>
      </c>
      <c r="E36" s="161">
        <v>0</v>
      </c>
      <c r="F36" s="79">
        <v>0</v>
      </c>
      <c r="G36" s="184" t="s">
        <v>85</v>
      </c>
      <c r="H36" s="184" t="s">
        <v>85</v>
      </c>
    </row>
    <row r="37" spans="3:8" ht="15" customHeight="1" thickBot="1" x14ac:dyDescent="0.3">
      <c r="C37" s="163" t="s">
        <v>69</v>
      </c>
      <c r="D37" s="185" t="s">
        <v>89</v>
      </c>
      <c r="E37" s="165">
        <v>126</v>
      </c>
      <c r="F37" s="166">
        <f>+F17</f>
        <v>114</v>
      </c>
      <c r="G37" s="166">
        <v>90</v>
      </c>
      <c r="H37" s="166">
        <v>67</v>
      </c>
    </row>
    <row r="38" spans="3:8" ht="15" customHeight="1" x14ac:dyDescent="0.25">
      <c r="C38" s="156" t="s">
        <v>70</v>
      </c>
      <c r="D38" s="168"/>
      <c r="E38" s="173"/>
      <c r="F38" s="189"/>
      <c r="G38" s="189"/>
      <c r="H38" s="189"/>
    </row>
    <row r="39" spans="3:8" ht="15" customHeight="1" x14ac:dyDescent="0.25">
      <c r="C39" s="126" t="s">
        <v>150</v>
      </c>
      <c r="D39" s="160" t="s">
        <v>112</v>
      </c>
      <c r="E39" s="161">
        <v>0.63218390804597702</v>
      </c>
      <c r="F39" s="79">
        <v>0.59499999999999997</v>
      </c>
      <c r="G39" s="79">
        <v>0.61499999999999999</v>
      </c>
      <c r="H39" s="79">
        <v>0.65700000000000003</v>
      </c>
    </row>
    <row r="40" spans="3:8" ht="15" customHeight="1" x14ac:dyDescent="0.25">
      <c r="C40" s="126" t="s">
        <v>151</v>
      </c>
      <c r="D40" s="160" t="s">
        <v>112</v>
      </c>
      <c r="E40" s="161">
        <v>0.36781609195402298</v>
      </c>
      <c r="F40" s="79">
        <v>0.40500000000000003</v>
      </c>
      <c r="G40" s="79">
        <v>0.38500000000000001</v>
      </c>
      <c r="H40" s="79">
        <v>0.34300000000000003</v>
      </c>
    </row>
    <row r="41" spans="3:8" ht="15" customHeight="1" x14ac:dyDescent="0.25">
      <c r="C41" s="126" t="s">
        <v>152</v>
      </c>
      <c r="D41" s="160" t="s">
        <v>112</v>
      </c>
      <c r="E41" s="161">
        <v>0</v>
      </c>
      <c r="F41" s="79">
        <v>0</v>
      </c>
      <c r="G41" s="184" t="s">
        <v>85</v>
      </c>
      <c r="H41" s="184" t="s">
        <v>85</v>
      </c>
    </row>
    <row r="42" spans="3:8" ht="15" customHeight="1" thickBot="1" x14ac:dyDescent="0.3">
      <c r="C42" s="163" t="s">
        <v>71</v>
      </c>
      <c r="D42" s="175" t="s">
        <v>89</v>
      </c>
      <c r="E42" s="176">
        <v>87</v>
      </c>
      <c r="F42" s="190">
        <f>+F22</f>
        <v>79</v>
      </c>
      <c r="G42" s="191">
        <v>65</v>
      </c>
      <c r="H42" s="191">
        <v>70</v>
      </c>
    </row>
    <row r="43" spans="3:8" ht="15" customHeight="1" thickBot="1" x14ac:dyDescent="0.3">
      <c r="C43" s="177" t="s">
        <v>72</v>
      </c>
      <c r="D43" s="178" t="s">
        <v>89</v>
      </c>
      <c r="E43" s="179">
        <f>+E32+E37+E42</f>
        <v>517</v>
      </c>
      <c r="F43" s="180">
        <f>+F32+F37+F42</f>
        <v>478</v>
      </c>
      <c r="G43" s="180">
        <f>+G32+G37+G42</f>
        <v>388</v>
      </c>
      <c r="H43" s="180">
        <f>+H32+H37+H42</f>
        <v>358</v>
      </c>
    </row>
    <row r="44" spans="3:8" s="275" customFormat="1" ht="15" customHeight="1" x14ac:dyDescent="0.25">
      <c r="C44" s="276" t="s">
        <v>153</v>
      </c>
    </row>
    <row r="46" spans="3:8" ht="20.100000000000001" customHeight="1" x14ac:dyDescent="0.25">
      <c r="C46" s="152" t="s">
        <v>154</v>
      </c>
      <c r="D46" s="149"/>
      <c r="E46" s="149"/>
      <c r="F46" s="149"/>
      <c r="G46" s="149"/>
      <c r="H46" s="149"/>
    </row>
    <row r="47" spans="3:8" ht="15" customHeight="1" x14ac:dyDescent="0.25">
      <c r="C47" s="153"/>
      <c r="D47" s="154" t="s">
        <v>52</v>
      </c>
      <c r="E47" s="154">
        <v>2024</v>
      </c>
      <c r="F47" s="154">
        <v>2023</v>
      </c>
      <c r="G47" s="154">
        <v>2022</v>
      </c>
      <c r="H47" s="155">
        <v>2021</v>
      </c>
    </row>
    <row r="48" spans="3:8" ht="15" customHeight="1" x14ac:dyDescent="0.25">
      <c r="C48" s="156" t="s">
        <v>56</v>
      </c>
      <c r="D48" s="157"/>
      <c r="E48" s="158"/>
      <c r="F48" s="183"/>
      <c r="G48" s="183"/>
      <c r="H48" s="183"/>
    </row>
    <row r="49" spans="3:8" ht="15" customHeight="1" x14ac:dyDescent="0.25">
      <c r="C49" s="126" t="s">
        <v>155</v>
      </c>
      <c r="D49" s="160" t="s">
        <v>112</v>
      </c>
      <c r="E49" s="171">
        <v>9.8684210526315784E-3</v>
      </c>
      <c r="F49" s="79">
        <v>1.0999999999999999E-2</v>
      </c>
      <c r="G49" s="79">
        <v>1.2999999999999999E-2</v>
      </c>
      <c r="H49" s="79">
        <v>0.1</v>
      </c>
    </row>
    <row r="50" spans="3:8" ht="15" customHeight="1" x14ac:dyDescent="0.25">
      <c r="C50" s="126" t="s">
        <v>156</v>
      </c>
      <c r="D50" s="160" t="s">
        <v>112</v>
      </c>
      <c r="E50" s="171">
        <v>0.99013157894736847</v>
      </c>
      <c r="F50" s="79">
        <v>0.98899999999999999</v>
      </c>
      <c r="G50" s="79">
        <v>0.98699999999999999</v>
      </c>
      <c r="H50" s="79">
        <v>0.9</v>
      </c>
    </row>
    <row r="51" spans="3:8" ht="15" customHeight="1" thickBot="1" x14ac:dyDescent="0.3">
      <c r="C51" s="163" t="s">
        <v>62</v>
      </c>
      <c r="D51" s="175" t="s">
        <v>89</v>
      </c>
      <c r="E51" s="186">
        <v>304</v>
      </c>
      <c r="F51" s="190">
        <f>+F32</f>
        <v>285</v>
      </c>
      <c r="G51" s="191">
        <f>+G32</f>
        <v>233</v>
      </c>
      <c r="H51" s="191">
        <f>+H32</f>
        <v>221</v>
      </c>
    </row>
    <row r="52" spans="3:8" ht="15" customHeight="1" x14ac:dyDescent="0.25">
      <c r="C52" s="156" t="s">
        <v>63</v>
      </c>
      <c r="D52" s="168"/>
      <c r="E52" s="169"/>
      <c r="F52" s="188"/>
      <c r="G52" s="188"/>
      <c r="H52" s="188"/>
    </row>
    <row r="53" spans="3:8" ht="15" customHeight="1" x14ac:dyDescent="0.25">
      <c r="C53" s="126" t="s">
        <v>155</v>
      </c>
      <c r="D53" s="160" t="s">
        <v>112</v>
      </c>
      <c r="E53" s="171">
        <v>5.6000000000000001E-2</v>
      </c>
      <c r="F53" s="79">
        <v>7.0175438596491224E-2</v>
      </c>
      <c r="G53" s="79">
        <v>8.8888888888888892E-2</v>
      </c>
      <c r="H53" s="79">
        <v>0.17899999999999999</v>
      </c>
    </row>
    <row r="54" spans="3:8" ht="15" customHeight="1" x14ac:dyDescent="0.25">
      <c r="C54" s="126" t="s">
        <v>156</v>
      </c>
      <c r="D54" s="160" t="s">
        <v>112</v>
      </c>
      <c r="E54" s="161">
        <v>0.94399999999999995</v>
      </c>
      <c r="F54" s="79">
        <v>0.92982456140350878</v>
      </c>
      <c r="G54" s="79">
        <v>0.91111111111111109</v>
      </c>
      <c r="H54" s="79">
        <v>0.82099999999999995</v>
      </c>
    </row>
    <row r="55" spans="3:8" ht="15" customHeight="1" thickBot="1" x14ac:dyDescent="0.3">
      <c r="C55" s="163" t="s">
        <v>69</v>
      </c>
      <c r="D55" s="175" t="s">
        <v>89</v>
      </c>
      <c r="E55" s="165">
        <v>126</v>
      </c>
      <c r="F55" s="191">
        <f>+F37</f>
        <v>114</v>
      </c>
      <c r="G55" s="191">
        <f>+G37</f>
        <v>90</v>
      </c>
      <c r="H55" s="191">
        <f>+H37</f>
        <v>67</v>
      </c>
    </row>
    <row r="56" spans="3:8" ht="15" customHeight="1" x14ac:dyDescent="0.25">
      <c r="C56" s="156" t="s">
        <v>70</v>
      </c>
      <c r="D56" s="172"/>
      <c r="E56" s="173"/>
      <c r="F56" s="189"/>
      <c r="G56" s="189"/>
      <c r="H56" s="189"/>
    </row>
    <row r="57" spans="3:8" ht="15" customHeight="1" x14ac:dyDescent="0.25">
      <c r="C57" s="126" t="s">
        <v>155</v>
      </c>
      <c r="D57" s="160" t="s">
        <v>112</v>
      </c>
      <c r="E57" s="171">
        <v>1.1494252873563218E-2</v>
      </c>
      <c r="F57" s="79">
        <v>1.2999999999999999E-2</v>
      </c>
      <c r="G57" s="79">
        <v>1.4999999999999999E-2</v>
      </c>
      <c r="H57" s="79">
        <v>0.14299999999999999</v>
      </c>
    </row>
    <row r="58" spans="3:8" ht="15" customHeight="1" x14ac:dyDescent="0.25">
      <c r="C58" s="126" t="s">
        <v>156</v>
      </c>
      <c r="D58" s="160" t="s">
        <v>112</v>
      </c>
      <c r="E58" s="171">
        <v>0.9885057471264368</v>
      </c>
      <c r="F58" s="79">
        <v>0.98699999999999999</v>
      </c>
      <c r="G58" s="79">
        <v>0.98499999999999999</v>
      </c>
      <c r="H58" s="79">
        <v>0.85699999999999998</v>
      </c>
    </row>
    <row r="59" spans="3:8" ht="15" customHeight="1" thickBot="1" x14ac:dyDescent="0.3">
      <c r="C59" s="163" t="s">
        <v>71</v>
      </c>
      <c r="D59" s="175" t="s">
        <v>89</v>
      </c>
      <c r="E59" s="193">
        <v>87</v>
      </c>
      <c r="F59" s="191">
        <f>+F42</f>
        <v>79</v>
      </c>
      <c r="G59" s="191">
        <f>+G42</f>
        <v>65</v>
      </c>
      <c r="H59" s="191">
        <f>+H42</f>
        <v>70</v>
      </c>
    </row>
    <row r="60" spans="3:8" ht="15" customHeight="1" x14ac:dyDescent="0.25">
      <c r="C60" s="177" t="s">
        <v>72</v>
      </c>
      <c r="D60" s="194" t="s">
        <v>89</v>
      </c>
      <c r="E60" s="195">
        <f>SUM(E59+E55+E51)</f>
        <v>517</v>
      </c>
      <c r="F60" s="195">
        <f>+F51+F55+F59</f>
        <v>478</v>
      </c>
      <c r="G60" s="195">
        <f>+G51+G55+G59</f>
        <v>388</v>
      </c>
      <c r="H60" s="195">
        <f>+H51+H55+H59</f>
        <v>358</v>
      </c>
    </row>
    <row r="61" spans="3:8" s="275" customFormat="1" ht="15" customHeight="1" x14ac:dyDescent="0.25">
      <c r="C61" s="378" t="s">
        <v>157</v>
      </c>
      <c r="D61" s="378"/>
      <c r="E61" s="378"/>
      <c r="F61" s="378"/>
      <c r="G61" s="378"/>
      <c r="H61" s="378"/>
    </row>
    <row r="63" spans="3:8" ht="20.100000000000001" customHeight="1" x14ac:dyDescent="0.25">
      <c r="C63" s="152" t="s">
        <v>158</v>
      </c>
      <c r="D63" s="149"/>
      <c r="E63" s="149"/>
      <c r="F63" s="149"/>
      <c r="G63" s="149"/>
      <c r="H63" s="149"/>
    </row>
    <row r="64" spans="3:8" ht="15" customHeight="1" x14ac:dyDescent="0.25">
      <c r="C64" s="153"/>
      <c r="D64" s="154" t="s">
        <v>52</v>
      </c>
      <c r="E64" s="154">
        <v>2024</v>
      </c>
      <c r="F64" s="154">
        <v>2023</v>
      </c>
      <c r="G64" s="154">
        <v>2022</v>
      </c>
      <c r="H64" s="155">
        <v>2021</v>
      </c>
    </row>
    <row r="65" spans="3:8" ht="15" customHeight="1" x14ac:dyDescent="0.25">
      <c r="C65" s="156" t="s">
        <v>56</v>
      </c>
      <c r="D65" s="157"/>
      <c r="E65" s="158"/>
      <c r="F65" s="183"/>
      <c r="G65" s="183"/>
      <c r="H65" s="183"/>
    </row>
    <row r="66" spans="3:8" ht="15" customHeight="1" x14ac:dyDescent="0.25">
      <c r="C66" s="126" t="s">
        <v>159</v>
      </c>
      <c r="D66" s="160" t="s">
        <v>89</v>
      </c>
      <c r="E66" s="173">
        <v>3</v>
      </c>
      <c r="F66" s="184">
        <v>3</v>
      </c>
      <c r="G66" s="184" t="s">
        <v>85</v>
      </c>
      <c r="H66" s="184" t="s">
        <v>85</v>
      </c>
    </row>
    <row r="67" spans="3:8" ht="15" customHeight="1" x14ac:dyDescent="0.25">
      <c r="C67" s="126" t="s">
        <v>160</v>
      </c>
      <c r="D67" s="160" t="s">
        <v>89</v>
      </c>
      <c r="E67" s="173">
        <v>1</v>
      </c>
      <c r="F67" s="184">
        <v>1</v>
      </c>
      <c r="G67" s="184" t="s">
        <v>85</v>
      </c>
      <c r="H67" s="184" t="s">
        <v>85</v>
      </c>
    </row>
    <row r="68" spans="3:8" ht="15" customHeight="1" x14ac:dyDescent="0.25">
      <c r="C68" s="126" t="s">
        <v>161</v>
      </c>
      <c r="D68" s="160" t="s">
        <v>89</v>
      </c>
      <c r="E68" s="173">
        <v>0</v>
      </c>
      <c r="F68" s="184">
        <v>1</v>
      </c>
      <c r="G68" s="184" t="s">
        <v>85</v>
      </c>
      <c r="H68" s="184" t="s">
        <v>85</v>
      </c>
    </row>
    <row r="69" spans="3:8" ht="15" customHeight="1" x14ac:dyDescent="0.25">
      <c r="C69" s="126" t="s">
        <v>162</v>
      </c>
      <c r="D69" s="160" t="s">
        <v>89</v>
      </c>
      <c r="E69" s="173">
        <v>2</v>
      </c>
      <c r="F69" s="184">
        <v>2</v>
      </c>
      <c r="G69" s="184" t="s">
        <v>85</v>
      </c>
      <c r="H69" s="184" t="s">
        <v>85</v>
      </c>
    </row>
    <row r="70" spans="3:8" ht="15" customHeight="1" x14ac:dyDescent="0.25">
      <c r="C70" s="126" t="s">
        <v>163</v>
      </c>
      <c r="D70" s="160" t="s">
        <v>89</v>
      </c>
      <c r="E70" s="173">
        <v>1</v>
      </c>
      <c r="F70" s="184">
        <v>3</v>
      </c>
      <c r="G70" s="184" t="s">
        <v>85</v>
      </c>
      <c r="H70" s="184" t="s">
        <v>85</v>
      </c>
    </row>
    <row r="71" spans="3:8" ht="15" customHeight="1" x14ac:dyDescent="0.25">
      <c r="C71" s="126" t="s">
        <v>164</v>
      </c>
      <c r="D71" s="172" t="s">
        <v>89</v>
      </c>
      <c r="E71" s="173">
        <v>297</v>
      </c>
      <c r="F71" s="184">
        <v>275</v>
      </c>
      <c r="G71" s="184" t="s">
        <v>85</v>
      </c>
      <c r="H71" s="184" t="s">
        <v>85</v>
      </c>
    </row>
    <row r="72" spans="3:8" ht="15" customHeight="1" thickBot="1" x14ac:dyDescent="0.3">
      <c r="C72" s="163" t="s">
        <v>62</v>
      </c>
      <c r="D72" s="185" t="s">
        <v>89</v>
      </c>
      <c r="E72" s="186">
        <f>SUM(E66:E71)</f>
        <v>304</v>
      </c>
      <c r="F72" s="191">
        <f>+SUM(F66:F71)</f>
        <v>285</v>
      </c>
      <c r="G72" s="191" t="s">
        <v>85</v>
      </c>
      <c r="H72" s="191" t="s">
        <v>85</v>
      </c>
    </row>
    <row r="73" spans="3:8" ht="15" customHeight="1" x14ac:dyDescent="0.25">
      <c r="C73" s="156" t="s">
        <v>63</v>
      </c>
      <c r="D73" s="196"/>
      <c r="E73" s="169"/>
      <c r="F73" s="188"/>
      <c r="G73" s="188"/>
      <c r="H73" s="188"/>
    </row>
    <row r="74" spans="3:8" ht="15" customHeight="1" x14ac:dyDescent="0.25">
      <c r="C74" s="126" t="s">
        <v>159</v>
      </c>
      <c r="D74" s="160" t="s">
        <v>89</v>
      </c>
      <c r="E74" s="173">
        <v>57</v>
      </c>
      <c r="F74" s="184">
        <v>55</v>
      </c>
      <c r="G74" s="184" t="s">
        <v>85</v>
      </c>
      <c r="H74" s="184" t="s">
        <v>85</v>
      </c>
    </row>
    <row r="75" spans="3:8" ht="15" customHeight="1" x14ac:dyDescent="0.25">
      <c r="C75" s="126" t="s">
        <v>160</v>
      </c>
      <c r="D75" s="160" t="s">
        <v>89</v>
      </c>
      <c r="E75" s="173">
        <v>4</v>
      </c>
      <c r="F75" s="184">
        <v>5</v>
      </c>
      <c r="G75" s="184" t="s">
        <v>85</v>
      </c>
      <c r="H75" s="184" t="s">
        <v>85</v>
      </c>
    </row>
    <row r="76" spans="3:8" ht="15" customHeight="1" x14ac:dyDescent="0.25">
      <c r="C76" s="126" t="s">
        <v>161</v>
      </c>
      <c r="D76" s="160" t="s">
        <v>89</v>
      </c>
      <c r="E76" s="173">
        <v>0</v>
      </c>
      <c r="F76" s="184">
        <v>1</v>
      </c>
      <c r="G76" s="184" t="s">
        <v>85</v>
      </c>
      <c r="H76" s="184" t="s">
        <v>85</v>
      </c>
    </row>
    <row r="77" spans="3:8" ht="15" customHeight="1" x14ac:dyDescent="0.25">
      <c r="C77" s="126" t="s">
        <v>162</v>
      </c>
      <c r="D77" s="160" t="s">
        <v>89</v>
      </c>
      <c r="E77" s="173">
        <v>52</v>
      </c>
      <c r="F77" s="184">
        <v>45</v>
      </c>
      <c r="G77" s="184" t="s">
        <v>85</v>
      </c>
      <c r="H77" s="184" t="s">
        <v>85</v>
      </c>
    </row>
    <row r="78" spans="3:8" ht="15" customHeight="1" x14ac:dyDescent="0.25">
      <c r="C78" s="126" t="s">
        <v>163</v>
      </c>
      <c r="D78" s="160" t="s">
        <v>89</v>
      </c>
      <c r="E78" s="173">
        <v>0</v>
      </c>
      <c r="F78" s="184">
        <v>0</v>
      </c>
      <c r="G78" s="184" t="s">
        <v>85</v>
      </c>
      <c r="H78" s="184" t="s">
        <v>85</v>
      </c>
    </row>
    <row r="79" spans="3:8" ht="15" customHeight="1" x14ac:dyDescent="0.25">
      <c r="C79" s="126" t="s">
        <v>164</v>
      </c>
      <c r="D79" s="172" t="s">
        <v>89</v>
      </c>
      <c r="E79" s="197">
        <v>13</v>
      </c>
      <c r="F79" s="184">
        <v>8</v>
      </c>
      <c r="G79" s="184" t="s">
        <v>85</v>
      </c>
      <c r="H79" s="184" t="s">
        <v>85</v>
      </c>
    </row>
    <row r="80" spans="3:8" ht="15" customHeight="1" thickBot="1" x14ac:dyDescent="0.3">
      <c r="C80" s="163" t="s">
        <v>69</v>
      </c>
      <c r="D80" s="175" t="s">
        <v>89</v>
      </c>
      <c r="E80" s="165">
        <f>SUM(E74:E79)</f>
        <v>126</v>
      </c>
      <c r="F80" s="191">
        <f>SUM(F74:F79)</f>
        <v>114</v>
      </c>
      <c r="G80" s="191" t="s">
        <v>85</v>
      </c>
      <c r="H80" s="191" t="s">
        <v>85</v>
      </c>
    </row>
    <row r="81" spans="3:8" ht="15" customHeight="1" x14ac:dyDescent="0.25">
      <c r="C81" s="156" t="s">
        <v>70</v>
      </c>
      <c r="D81" s="157"/>
      <c r="E81" s="173"/>
      <c r="F81" s="198"/>
      <c r="G81" s="198"/>
      <c r="H81" s="198"/>
    </row>
    <row r="82" spans="3:8" ht="15" customHeight="1" x14ac:dyDescent="0.25">
      <c r="C82" s="126" t="s">
        <v>159</v>
      </c>
      <c r="D82" s="160" t="s">
        <v>89</v>
      </c>
      <c r="E82" s="173">
        <v>1</v>
      </c>
      <c r="F82" s="184">
        <v>0</v>
      </c>
      <c r="G82" s="184" t="s">
        <v>85</v>
      </c>
      <c r="H82" s="184" t="s">
        <v>85</v>
      </c>
    </row>
    <row r="83" spans="3:8" ht="15" customHeight="1" x14ac:dyDescent="0.25">
      <c r="C83" s="126" t="s">
        <v>160</v>
      </c>
      <c r="D83" s="160" t="s">
        <v>89</v>
      </c>
      <c r="E83" s="173">
        <v>0</v>
      </c>
      <c r="F83" s="184">
        <v>0</v>
      </c>
      <c r="G83" s="184" t="s">
        <v>85</v>
      </c>
      <c r="H83" s="184" t="s">
        <v>85</v>
      </c>
    </row>
    <row r="84" spans="3:8" ht="15" customHeight="1" x14ac:dyDescent="0.25">
      <c r="C84" s="126" t="s">
        <v>161</v>
      </c>
      <c r="D84" s="160" t="s">
        <v>89</v>
      </c>
      <c r="E84" s="173">
        <v>1</v>
      </c>
      <c r="F84" s="184">
        <v>1</v>
      </c>
      <c r="G84" s="184" t="s">
        <v>85</v>
      </c>
      <c r="H84" s="184" t="s">
        <v>85</v>
      </c>
    </row>
    <row r="85" spans="3:8" ht="15" customHeight="1" x14ac:dyDescent="0.25">
      <c r="C85" s="126" t="s">
        <v>162</v>
      </c>
      <c r="D85" s="160" t="s">
        <v>89</v>
      </c>
      <c r="E85" s="173">
        <v>84</v>
      </c>
      <c r="F85" s="184">
        <v>77</v>
      </c>
      <c r="G85" s="184" t="s">
        <v>85</v>
      </c>
      <c r="H85" s="184" t="s">
        <v>85</v>
      </c>
    </row>
    <row r="86" spans="3:8" ht="15" customHeight="1" x14ac:dyDescent="0.25">
      <c r="C86" s="126" t="s">
        <v>163</v>
      </c>
      <c r="D86" s="160" t="s">
        <v>89</v>
      </c>
      <c r="E86" s="173">
        <v>0</v>
      </c>
      <c r="F86" s="184">
        <v>0</v>
      </c>
      <c r="G86" s="184" t="s">
        <v>85</v>
      </c>
      <c r="H86" s="184" t="s">
        <v>85</v>
      </c>
    </row>
    <row r="87" spans="3:8" ht="15" customHeight="1" x14ac:dyDescent="0.25">
      <c r="C87" s="126" t="s">
        <v>164</v>
      </c>
      <c r="D87" s="172" t="s">
        <v>89</v>
      </c>
      <c r="E87" s="173">
        <v>1</v>
      </c>
      <c r="F87" s="184">
        <v>1</v>
      </c>
      <c r="G87" s="184" t="s">
        <v>85</v>
      </c>
      <c r="H87" s="184" t="s">
        <v>85</v>
      </c>
    </row>
    <row r="88" spans="3:8" ht="15" customHeight="1" thickBot="1" x14ac:dyDescent="0.3">
      <c r="C88" s="163" t="s">
        <v>71</v>
      </c>
      <c r="D88" s="175" t="s">
        <v>89</v>
      </c>
      <c r="E88" s="176">
        <f>SUM(E82:E87)</f>
        <v>87</v>
      </c>
      <c r="F88" s="191">
        <f>SUM(F82:F87)</f>
        <v>79</v>
      </c>
      <c r="G88" s="191" t="s">
        <v>85</v>
      </c>
      <c r="H88" s="191" t="s">
        <v>85</v>
      </c>
    </row>
    <row r="89" spans="3:8" ht="15" customHeight="1" x14ac:dyDescent="0.25">
      <c r="C89" s="177" t="s">
        <v>72</v>
      </c>
      <c r="D89" s="178" t="s">
        <v>89</v>
      </c>
      <c r="E89" s="179">
        <f>+E72+E80+E88</f>
        <v>517</v>
      </c>
      <c r="F89" s="179">
        <f>+F72+F80+F88</f>
        <v>478</v>
      </c>
      <c r="G89" s="179" t="s">
        <v>85</v>
      </c>
      <c r="H89" s="179" t="s">
        <v>85</v>
      </c>
    </row>
    <row r="90" spans="3:8" s="275" customFormat="1" ht="15" customHeight="1" x14ac:dyDescent="0.25">
      <c r="C90" s="378" t="s">
        <v>165</v>
      </c>
      <c r="D90" s="378"/>
      <c r="E90" s="378"/>
      <c r="F90" s="378"/>
      <c r="G90" s="378"/>
      <c r="H90" s="378"/>
    </row>
    <row r="91" spans="3:8" ht="15" customHeight="1" x14ac:dyDescent="0.25">
      <c r="C91" s="139"/>
      <c r="D91" s="149"/>
      <c r="E91" s="149"/>
      <c r="F91" s="149"/>
      <c r="G91" s="149"/>
      <c r="H91" s="149"/>
    </row>
    <row r="92" spans="3:8" ht="20.100000000000001" customHeight="1" x14ac:dyDescent="0.25">
      <c r="C92" s="152" t="s">
        <v>166</v>
      </c>
      <c r="D92" s="149"/>
      <c r="E92" s="149"/>
      <c r="F92" s="149"/>
      <c r="G92" s="149"/>
      <c r="H92" s="149"/>
    </row>
    <row r="93" spans="3:8" ht="15" customHeight="1" x14ac:dyDescent="0.25">
      <c r="C93" s="153"/>
      <c r="D93" s="154" t="s">
        <v>52</v>
      </c>
      <c r="E93" s="154">
        <v>2024</v>
      </c>
      <c r="F93" s="154">
        <v>2023</v>
      </c>
      <c r="G93" s="154">
        <v>2022</v>
      </c>
      <c r="H93" s="155">
        <v>2021</v>
      </c>
    </row>
    <row r="94" spans="3:8" ht="15" customHeight="1" x14ac:dyDescent="0.25">
      <c r="C94" s="156" t="s">
        <v>56</v>
      </c>
      <c r="D94" s="157"/>
      <c r="E94" s="158"/>
      <c r="F94" s="183"/>
      <c r="G94" s="183"/>
      <c r="H94" s="183"/>
    </row>
    <row r="95" spans="3:8" ht="15" customHeight="1" x14ac:dyDescent="0.25">
      <c r="C95" s="126" t="s">
        <v>167</v>
      </c>
      <c r="D95" s="160" t="s">
        <v>112</v>
      </c>
      <c r="E95" s="171">
        <v>0</v>
      </c>
      <c r="F95" s="79">
        <v>0</v>
      </c>
      <c r="G95" s="79">
        <v>0</v>
      </c>
      <c r="H95" s="79">
        <v>4.0000000000000001E-3</v>
      </c>
    </row>
    <row r="96" spans="3:8" ht="15" customHeight="1" x14ac:dyDescent="0.25">
      <c r="C96" s="126" t="s">
        <v>168</v>
      </c>
      <c r="D96" s="160" t="s">
        <v>112</v>
      </c>
      <c r="E96" s="171">
        <v>7.5300000000000006E-2</v>
      </c>
      <c r="F96" s="79">
        <v>6.8702290076335881E-2</v>
      </c>
      <c r="G96" s="79">
        <v>4.7210300429184553E-2</v>
      </c>
      <c r="H96" s="79">
        <v>4.9000000000000002E-2</v>
      </c>
    </row>
    <row r="97" spans="3:8" ht="15" customHeight="1" x14ac:dyDescent="0.25">
      <c r="C97" s="126" t="s">
        <v>169</v>
      </c>
      <c r="D97" s="160" t="s">
        <v>112</v>
      </c>
      <c r="E97" s="171">
        <v>0.22939999999999999</v>
      </c>
      <c r="F97" s="79">
        <v>0.24045801526717558</v>
      </c>
      <c r="G97" s="79">
        <v>0.25321888412017168</v>
      </c>
      <c r="H97" s="79">
        <v>0.23100000000000001</v>
      </c>
    </row>
    <row r="98" spans="3:8" ht="15" customHeight="1" x14ac:dyDescent="0.25">
      <c r="C98" s="126" t="s">
        <v>170</v>
      </c>
      <c r="D98" s="160" t="s">
        <v>112</v>
      </c>
      <c r="E98" s="171">
        <v>0.31540000000000001</v>
      </c>
      <c r="F98" s="79">
        <v>0.33206106870229007</v>
      </c>
      <c r="G98" s="79">
        <v>0.27467811158798283</v>
      </c>
      <c r="H98" s="79">
        <v>0.34</v>
      </c>
    </row>
    <row r="99" spans="3:8" ht="15" customHeight="1" x14ac:dyDescent="0.25">
      <c r="C99" s="126" t="s">
        <v>171</v>
      </c>
      <c r="D99" s="160" t="s">
        <v>112</v>
      </c>
      <c r="E99" s="171">
        <v>0.25090000000000001</v>
      </c>
      <c r="F99" s="79">
        <v>0.21755725190839695</v>
      </c>
      <c r="G99" s="79">
        <v>0.27467811158798283</v>
      </c>
      <c r="H99" s="79">
        <v>0.249</v>
      </c>
    </row>
    <row r="100" spans="3:8" ht="15" customHeight="1" x14ac:dyDescent="0.25">
      <c r="C100" s="126" t="s">
        <v>172</v>
      </c>
      <c r="D100" s="172" t="s">
        <v>112</v>
      </c>
      <c r="E100" s="171">
        <v>0.129</v>
      </c>
      <c r="F100" s="79">
        <v>0.14122137404580154</v>
      </c>
      <c r="G100" s="79">
        <v>0.15021459227467812</v>
      </c>
      <c r="H100" s="79">
        <v>0.127</v>
      </c>
    </row>
    <row r="101" spans="3:8" ht="15" customHeight="1" thickBot="1" x14ac:dyDescent="0.3">
      <c r="C101" s="163" t="s">
        <v>62</v>
      </c>
      <c r="D101" s="175" t="s">
        <v>89</v>
      </c>
      <c r="E101" s="186">
        <v>279</v>
      </c>
      <c r="F101" s="190">
        <v>262</v>
      </c>
      <c r="G101" s="190">
        <v>233</v>
      </c>
      <c r="H101" s="190">
        <v>221</v>
      </c>
    </row>
    <row r="102" spans="3:8" ht="15" customHeight="1" x14ac:dyDescent="0.25">
      <c r="C102" s="156" t="s">
        <v>63</v>
      </c>
      <c r="D102" s="157"/>
      <c r="E102" s="169"/>
      <c r="F102" s="188"/>
      <c r="G102" s="188"/>
      <c r="H102" s="188"/>
    </row>
    <row r="103" spans="3:8" ht="15" customHeight="1" x14ac:dyDescent="0.25">
      <c r="C103" s="126" t="s">
        <v>167</v>
      </c>
      <c r="D103" s="160" t="s">
        <v>112</v>
      </c>
      <c r="E103" s="171">
        <v>0</v>
      </c>
      <c r="F103" s="79">
        <v>0</v>
      </c>
      <c r="G103" s="79">
        <v>0</v>
      </c>
      <c r="H103" s="79">
        <v>0</v>
      </c>
    </row>
    <row r="104" spans="3:8" ht="15" customHeight="1" x14ac:dyDescent="0.25">
      <c r="C104" s="126" t="s">
        <v>168</v>
      </c>
      <c r="D104" s="160" t="s">
        <v>112</v>
      </c>
      <c r="E104" s="171">
        <v>3.3000000000000002E-2</v>
      </c>
      <c r="F104" s="79">
        <v>6.6037735849056603E-2</v>
      </c>
      <c r="G104" s="79">
        <v>3.3000000000000002E-2</v>
      </c>
      <c r="H104" s="79">
        <v>1.7000000000000001E-2</v>
      </c>
    </row>
    <row r="105" spans="3:8" ht="15" customHeight="1" x14ac:dyDescent="0.25">
      <c r="C105" s="126" t="s">
        <v>169</v>
      </c>
      <c r="D105" s="160" t="s">
        <v>112</v>
      </c>
      <c r="E105" s="171">
        <v>0.26200000000000001</v>
      </c>
      <c r="F105" s="79">
        <v>0.22641509433962265</v>
      </c>
      <c r="G105" s="79">
        <v>0.21099999999999999</v>
      </c>
      <c r="H105" s="79">
        <v>0.153</v>
      </c>
    </row>
    <row r="106" spans="3:8" ht="15" customHeight="1" x14ac:dyDescent="0.25">
      <c r="C106" s="126" t="s">
        <v>170</v>
      </c>
      <c r="D106" s="160" t="s">
        <v>112</v>
      </c>
      <c r="E106" s="171">
        <v>0.27900000000000003</v>
      </c>
      <c r="F106" s="79">
        <v>0.312</v>
      </c>
      <c r="G106" s="79">
        <v>0.27800000000000002</v>
      </c>
      <c r="H106" s="79">
        <v>0.39</v>
      </c>
    </row>
    <row r="107" spans="3:8" ht="15" customHeight="1" x14ac:dyDescent="0.25">
      <c r="C107" s="126" t="s">
        <v>171</v>
      </c>
      <c r="D107" s="160" t="s">
        <v>112</v>
      </c>
      <c r="E107" s="171">
        <v>0.311</v>
      </c>
      <c r="F107" s="79">
        <v>0.28299999999999997</v>
      </c>
      <c r="G107" s="79">
        <v>0.32200000000000001</v>
      </c>
      <c r="H107" s="79">
        <v>0.30499999999999999</v>
      </c>
    </row>
    <row r="108" spans="3:8" ht="15" customHeight="1" x14ac:dyDescent="0.25">
      <c r="C108" s="126" t="s">
        <v>172</v>
      </c>
      <c r="D108" s="172" t="s">
        <v>112</v>
      </c>
      <c r="E108" s="161">
        <v>0.115</v>
      </c>
      <c r="F108" s="79">
        <v>0.113</v>
      </c>
      <c r="G108" s="79">
        <v>0.156</v>
      </c>
      <c r="H108" s="79">
        <v>0.13500000000000001</v>
      </c>
    </row>
    <row r="109" spans="3:8" ht="15" customHeight="1" thickBot="1" x14ac:dyDescent="0.3">
      <c r="C109" s="163" t="s">
        <v>69</v>
      </c>
      <c r="D109" s="175" t="s">
        <v>89</v>
      </c>
      <c r="E109" s="165">
        <v>122</v>
      </c>
      <c r="F109" s="191">
        <v>106</v>
      </c>
      <c r="G109" s="191">
        <v>90</v>
      </c>
      <c r="H109" s="191">
        <v>67</v>
      </c>
    </row>
    <row r="110" spans="3:8" ht="15" customHeight="1" x14ac:dyDescent="0.25">
      <c r="C110" s="156" t="s">
        <v>70</v>
      </c>
      <c r="D110" s="157"/>
      <c r="E110" s="173"/>
      <c r="F110" s="198"/>
      <c r="G110" s="198"/>
      <c r="H110" s="198"/>
    </row>
    <row r="111" spans="3:8" ht="15" customHeight="1" x14ac:dyDescent="0.25">
      <c r="C111" s="126" t="s">
        <v>167</v>
      </c>
      <c r="D111" s="160" t="s">
        <v>112</v>
      </c>
      <c r="E111" s="171">
        <v>1.1764705882352941E-2</v>
      </c>
      <c r="F111" s="79">
        <v>0</v>
      </c>
      <c r="G111" s="79">
        <v>0</v>
      </c>
      <c r="H111" s="79">
        <v>0</v>
      </c>
    </row>
    <row r="112" spans="3:8" ht="15" customHeight="1" x14ac:dyDescent="0.25">
      <c r="C112" s="126" t="s">
        <v>168</v>
      </c>
      <c r="D112" s="160" t="s">
        <v>112</v>
      </c>
      <c r="E112" s="171">
        <v>0.16470588235294117</v>
      </c>
      <c r="F112" s="79">
        <v>0.122</v>
      </c>
      <c r="G112" s="79">
        <v>7.6999999999999999E-2</v>
      </c>
      <c r="H112" s="79">
        <v>5.7000000000000002E-2</v>
      </c>
    </row>
    <row r="113" spans="3:8" ht="15" customHeight="1" x14ac:dyDescent="0.25">
      <c r="C113" s="126" t="s">
        <v>169</v>
      </c>
      <c r="D113" s="160" t="s">
        <v>112</v>
      </c>
      <c r="E113" s="171">
        <v>0.27058823529411763</v>
      </c>
      <c r="F113" s="79">
        <v>0.27</v>
      </c>
      <c r="G113" s="79">
        <v>0.246</v>
      </c>
      <c r="H113" s="79">
        <v>0.25700000000000001</v>
      </c>
    </row>
    <row r="114" spans="3:8" ht="15" customHeight="1" x14ac:dyDescent="0.25">
      <c r="C114" s="126" t="s">
        <v>170</v>
      </c>
      <c r="D114" s="160" t="s">
        <v>112</v>
      </c>
      <c r="E114" s="171">
        <v>0.16470588235294117</v>
      </c>
      <c r="F114" s="79">
        <v>0.17499999999999999</v>
      </c>
      <c r="G114" s="79">
        <v>0.2</v>
      </c>
      <c r="H114" s="79">
        <v>0.2</v>
      </c>
    </row>
    <row r="115" spans="3:8" ht="15" customHeight="1" x14ac:dyDescent="0.25">
      <c r="C115" s="126" t="s">
        <v>171</v>
      </c>
      <c r="D115" s="160" t="s">
        <v>112</v>
      </c>
      <c r="E115" s="171">
        <v>0.27058823529411763</v>
      </c>
      <c r="F115" s="79">
        <v>0.311</v>
      </c>
      <c r="G115" s="79">
        <v>0.33800000000000002</v>
      </c>
      <c r="H115" s="79">
        <v>0.35699999999999998</v>
      </c>
    </row>
    <row r="116" spans="3:8" ht="15" customHeight="1" x14ac:dyDescent="0.25">
      <c r="C116" s="126" t="s">
        <v>172</v>
      </c>
      <c r="D116" s="172" t="s">
        <v>112</v>
      </c>
      <c r="E116" s="171">
        <v>0.11764705882352941</v>
      </c>
      <c r="F116" s="79">
        <v>0.122</v>
      </c>
      <c r="G116" s="79">
        <v>0.13900000000000001</v>
      </c>
      <c r="H116" s="79">
        <v>0.129</v>
      </c>
    </row>
    <row r="117" spans="3:8" ht="15" customHeight="1" thickBot="1" x14ac:dyDescent="0.3">
      <c r="C117" s="163" t="s">
        <v>71</v>
      </c>
      <c r="D117" s="175" t="s">
        <v>89</v>
      </c>
      <c r="E117" s="193">
        <v>85</v>
      </c>
      <c r="F117" s="190">
        <v>74</v>
      </c>
      <c r="G117" s="190">
        <v>65</v>
      </c>
      <c r="H117" s="190">
        <v>70</v>
      </c>
    </row>
    <row r="118" spans="3:8" ht="15" customHeight="1" x14ac:dyDescent="0.25">
      <c r="C118" s="177" t="s">
        <v>72</v>
      </c>
      <c r="D118" s="178" t="s">
        <v>89</v>
      </c>
      <c r="E118" s="179">
        <f>+E101+E109+E117</f>
        <v>486</v>
      </c>
      <c r="F118" s="179">
        <f>+F101+F109+F117</f>
        <v>442</v>
      </c>
      <c r="G118" s="179">
        <f>+G101+G109+G117</f>
        <v>388</v>
      </c>
      <c r="H118" s="179">
        <f>+H101+H109+H117</f>
        <v>358</v>
      </c>
    </row>
    <row r="120" spans="3:8" ht="20.100000000000001" customHeight="1" x14ac:dyDescent="0.25">
      <c r="C120" s="152" t="s">
        <v>173</v>
      </c>
      <c r="D120" s="149"/>
      <c r="E120" s="149"/>
      <c r="F120" s="149"/>
      <c r="G120" s="149"/>
      <c r="H120" s="149"/>
    </row>
    <row r="121" spans="3:8" ht="15" customHeight="1" x14ac:dyDescent="0.25">
      <c r="C121" s="153"/>
      <c r="D121" s="154" t="s">
        <v>52</v>
      </c>
      <c r="E121" s="154">
        <v>2024</v>
      </c>
      <c r="F121" s="154">
        <v>2023</v>
      </c>
      <c r="G121" s="154">
        <v>2022</v>
      </c>
      <c r="H121" s="155">
        <v>2021</v>
      </c>
    </row>
    <row r="122" spans="3:8" ht="15" customHeight="1" x14ac:dyDescent="0.25">
      <c r="C122" s="156" t="s">
        <v>56</v>
      </c>
      <c r="D122" s="157"/>
      <c r="E122" s="158"/>
      <c r="F122" s="183"/>
      <c r="G122" s="183"/>
      <c r="H122" s="183"/>
    </row>
    <row r="123" spans="3:8" ht="15" customHeight="1" x14ac:dyDescent="0.25">
      <c r="C123" s="126" t="s">
        <v>150</v>
      </c>
      <c r="D123" s="160" t="s">
        <v>112</v>
      </c>
      <c r="E123" s="171">
        <v>0.13700000000000001</v>
      </c>
      <c r="F123" s="79">
        <v>8.5000000000000006E-2</v>
      </c>
      <c r="G123" s="79">
        <v>0.185</v>
      </c>
      <c r="H123" s="79">
        <v>0.13100000000000001</v>
      </c>
    </row>
    <row r="124" spans="3:8" ht="15" customHeight="1" x14ac:dyDescent="0.25">
      <c r="C124" s="126" t="s">
        <v>151</v>
      </c>
      <c r="D124" s="160" t="s">
        <v>112</v>
      </c>
      <c r="E124" s="171">
        <v>0.25</v>
      </c>
      <c r="F124" s="79">
        <v>0.19700000000000001</v>
      </c>
      <c r="G124" s="79">
        <v>0.40799999999999997</v>
      </c>
      <c r="H124" s="79">
        <v>0.222</v>
      </c>
    </row>
    <row r="125" spans="3:8" ht="15" customHeight="1" thickBot="1" x14ac:dyDescent="0.3">
      <c r="C125" s="127" t="s">
        <v>152</v>
      </c>
      <c r="D125" s="199" t="s">
        <v>112</v>
      </c>
      <c r="E125" s="200">
        <v>0</v>
      </c>
      <c r="F125" s="201">
        <v>0</v>
      </c>
      <c r="G125" s="201" t="s">
        <v>85</v>
      </c>
      <c r="H125" s="201" t="s">
        <v>85</v>
      </c>
    </row>
    <row r="126" spans="3:8" ht="15" customHeight="1" x14ac:dyDescent="0.25">
      <c r="C126" s="167" t="s">
        <v>63</v>
      </c>
      <c r="D126" s="157"/>
      <c r="E126" s="171"/>
      <c r="F126" s="189"/>
      <c r="G126" s="189"/>
      <c r="H126" s="189"/>
    </row>
    <row r="127" spans="3:8" ht="15" customHeight="1" x14ac:dyDescent="0.25">
      <c r="C127" s="126" t="s">
        <v>150</v>
      </c>
      <c r="D127" s="160" t="s">
        <v>112</v>
      </c>
      <c r="E127" s="171">
        <v>0.19</v>
      </c>
      <c r="F127" s="79">
        <v>0.129</v>
      </c>
      <c r="G127" s="79">
        <v>0.08</v>
      </c>
      <c r="H127" s="79">
        <v>0.217</v>
      </c>
    </row>
    <row r="128" spans="3:8" ht="15" customHeight="1" x14ac:dyDescent="0.25">
      <c r="C128" s="126" t="s">
        <v>151</v>
      </c>
      <c r="D128" s="160" t="s">
        <v>112</v>
      </c>
      <c r="E128" s="161">
        <v>0.10199999999999999</v>
      </c>
      <c r="F128" s="79">
        <v>7.6999999999999999E-2</v>
      </c>
      <c r="G128" s="79">
        <v>7.4999999999999997E-2</v>
      </c>
      <c r="H128" s="79">
        <v>0.13300000000000001</v>
      </c>
    </row>
    <row r="129" spans="3:8" ht="15" customHeight="1" thickBot="1" x14ac:dyDescent="0.3">
      <c r="C129" s="127" t="s">
        <v>152</v>
      </c>
      <c r="D129" s="199" t="s">
        <v>112</v>
      </c>
      <c r="E129" s="200">
        <v>0</v>
      </c>
      <c r="F129" s="201">
        <v>0</v>
      </c>
      <c r="G129" s="201" t="s">
        <v>85</v>
      </c>
      <c r="H129" s="201" t="s">
        <v>85</v>
      </c>
    </row>
    <row r="130" spans="3:8" ht="15" customHeight="1" x14ac:dyDescent="0.25">
      <c r="C130" s="167" t="s">
        <v>70</v>
      </c>
      <c r="D130" s="157"/>
      <c r="E130" s="171"/>
      <c r="F130" s="189"/>
      <c r="G130" s="189"/>
      <c r="H130" s="189"/>
    </row>
    <row r="131" spans="3:8" ht="15" customHeight="1" x14ac:dyDescent="0.25">
      <c r="C131" s="126" t="s">
        <v>150</v>
      </c>
      <c r="D131" s="160" t="s">
        <v>112</v>
      </c>
      <c r="E131" s="171">
        <v>5.5E-2</v>
      </c>
      <c r="F131" s="79">
        <v>0.128</v>
      </c>
      <c r="G131" s="79">
        <v>0.35</v>
      </c>
      <c r="H131" s="79">
        <v>4.3999999999999997E-2</v>
      </c>
    </row>
    <row r="132" spans="3:8" ht="15" customHeight="1" x14ac:dyDescent="0.25">
      <c r="C132" s="126" t="s">
        <v>151</v>
      </c>
      <c r="D132" s="160" t="s">
        <v>112</v>
      </c>
      <c r="E132" s="171">
        <v>6.7000000000000004E-2</v>
      </c>
      <c r="F132" s="79">
        <v>9.4E-2</v>
      </c>
      <c r="G132" s="79">
        <v>0.12</v>
      </c>
      <c r="H132" s="79">
        <v>4.2000000000000003E-2</v>
      </c>
    </row>
    <row r="133" spans="3:8" ht="15" customHeight="1" thickBot="1" x14ac:dyDescent="0.3">
      <c r="C133" s="127" t="s">
        <v>152</v>
      </c>
      <c r="D133" s="199" t="s">
        <v>112</v>
      </c>
      <c r="E133" s="200">
        <v>0</v>
      </c>
      <c r="F133" s="201">
        <v>0</v>
      </c>
      <c r="G133" s="201" t="s">
        <v>85</v>
      </c>
      <c r="H133" s="201" t="s">
        <v>85</v>
      </c>
    </row>
    <row r="134" spans="3:8" ht="15" customHeight="1" x14ac:dyDescent="0.25">
      <c r="C134" s="325" t="s">
        <v>174</v>
      </c>
      <c r="D134" s="326" t="s">
        <v>112</v>
      </c>
      <c r="E134" s="356">
        <v>0.14199999999999999</v>
      </c>
      <c r="F134" s="356">
        <f>+F161</f>
        <v>0.11312217194570136</v>
      </c>
      <c r="G134" s="356">
        <f>+G161</f>
        <v>0.20103092783505155</v>
      </c>
      <c r="H134" s="356">
        <f>+H161</f>
        <v>0.13407821229050279</v>
      </c>
    </row>
    <row r="135" spans="3:8" s="275" customFormat="1" ht="15" customHeight="1" x14ac:dyDescent="0.25">
      <c r="C135" s="379" t="s">
        <v>175</v>
      </c>
      <c r="D135" s="379"/>
      <c r="E135" s="379"/>
      <c r="F135" s="379"/>
      <c r="G135" s="379"/>
      <c r="H135" s="379"/>
    </row>
    <row r="136" spans="3:8" ht="15" customHeight="1" x14ac:dyDescent="0.25">
      <c r="C136" s="276" t="s">
        <v>176</v>
      </c>
      <c r="D136" s="149"/>
      <c r="E136" s="149"/>
      <c r="F136" s="149"/>
      <c r="G136" s="149"/>
      <c r="H136" s="149"/>
    </row>
    <row r="137" spans="3:8" ht="15" customHeight="1" x14ac:dyDescent="0.25">
      <c r="C137" s="276"/>
      <c r="D137" s="149"/>
      <c r="E137" s="149"/>
      <c r="F137" s="149"/>
      <c r="G137" s="149"/>
      <c r="H137" s="149"/>
    </row>
    <row r="138" spans="3:8" ht="20.100000000000001" customHeight="1" x14ac:dyDescent="0.25">
      <c r="C138" s="152" t="s">
        <v>177</v>
      </c>
      <c r="D138" s="149"/>
      <c r="E138" s="149"/>
      <c r="F138" s="149"/>
      <c r="G138" s="149"/>
      <c r="H138" s="149"/>
    </row>
    <row r="139" spans="3:8" ht="15" customHeight="1" x14ac:dyDescent="0.25">
      <c r="C139" s="153"/>
      <c r="D139" s="154" t="s">
        <v>52</v>
      </c>
      <c r="E139" s="154">
        <v>2024</v>
      </c>
      <c r="F139" s="154">
        <v>2023</v>
      </c>
      <c r="G139" s="154">
        <v>2022</v>
      </c>
      <c r="H139" s="155">
        <v>2021</v>
      </c>
    </row>
    <row r="140" spans="3:8" ht="15" customHeight="1" x14ac:dyDescent="0.25">
      <c r="C140" s="156" t="s">
        <v>56</v>
      </c>
      <c r="D140" s="157"/>
      <c r="E140" s="171"/>
      <c r="F140" s="183"/>
      <c r="G140" s="183"/>
      <c r="H140" s="183"/>
    </row>
    <row r="141" spans="3:8" ht="15" customHeight="1" x14ac:dyDescent="0.25">
      <c r="C141" s="126" t="s">
        <v>167</v>
      </c>
      <c r="D141" s="160" t="s">
        <v>112</v>
      </c>
      <c r="E141" s="171">
        <v>0</v>
      </c>
      <c r="F141" s="79">
        <v>0</v>
      </c>
      <c r="G141" s="79">
        <v>1</v>
      </c>
      <c r="H141" s="79">
        <v>0</v>
      </c>
    </row>
    <row r="142" spans="3:8" ht="15" customHeight="1" x14ac:dyDescent="0.25">
      <c r="C142" s="126" t="s">
        <v>168</v>
      </c>
      <c r="D142" s="160" t="s">
        <v>112</v>
      </c>
      <c r="E142" s="171">
        <v>4.8000000000000001E-2</v>
      </c>
      <c r="F142" s="79">
        <v>0.111</v>
      </c>
      <c r="G142" s="79">
        <v>0.54500000000000004</v>
      </c>
      <c r="H142" s="79">
        <v>0.45500000000000002</v>
      </c>
    </row>
    <row r="143" spans="3:8" ht="15" customHeight="1" x14ac:dyDescent="0.25">
      <c r="C143" s="126" t="s">
        <v>169</v>
      </c>
      <c r="D143" s="160" t="s">
        <v>112</v>
      </c>
      <c r="E143" s="171">
        <v>0.219</v>
      </c>
      <c r="F143" s="79">
        <v>1.6E-2</v>
      </c>
      <c r="G143" s="79">
        <v>0.23699999999999999</v>
      </c>
      <c r="H143" s="79">
        <v>0.23499999999999999</v>
      </c>
    </row>
    <row r="144" spans="3:8" ht="15" customHeight="1" x14ac:dyDescent="0.25">
      <c r="C144" s="126" t="s">
        <v>170</v>
      </c>
      <c r="D144" s="160" t="s">
        <v>112</v>
      </c>
      <c r="E144" s="171">
        <v>0.182</v>
      </c>
      <c r="F144" s="79">
        <v>0.161</v>
      </c>
      <c r="G144" s="79">
        <v>0.26600000000000001</v>
      </c>
      <c r="H144" s="79">
        <v>6.7000000000000004E-2</v>
      </c>
    </row>
    <row r="145" spans="3:10" ht="15" customHeight="1" x14ac:dyDescent="0.25">
      <c r="C145" s="126" t="s">
        <v>171</v>
      </c>
      <c r="D145" s="160" t="s">
        <v>112</v>
      </c>
      <c r="E145" s="324">
        <v>0.1</v>
      </c>
      <c r="F145" s="79">
        <v>0.14000000000000001</v>
      </c>
      <c r="G145" s="79">
        <v>0.156</v>
      </c>
      <c r="H145" s="79">
        <v>9.0999999999999998E-2</v>
      </c>
      <c r="I145" s="149"/>
      <c r="J145" s="149"/>
    </row>
    <row r="146" spans="3:10" ht="15" customHeight="1" thickBot="1" x14ac:dyDescent="0.3">
      <c r="C146" s="127" t="s">
        <v>172</v>
      </c>
      <c r="D146" s="199" t="s">
        <v>112</v>
      </c>
      <c r="E146" s="200">
        <v>0.222</v>
      </c>
      <c r="F146" s="201">
        <v>0.108</v>
      </c>
      <c r="G146" s="201">
        <v>0.17100000000000001</v>
      </c>
      <c r="H146" s="201">
        <v>0.214</v>
      </c>
      <c r="I146" s="149"/>
      <c r="J146" s="149"/>
    </row>
    <row r="147" spans="3:10" ht="15" customHeight="1" x14ac:dyDescent="0.25">
      <c r="C147" s="167" t="s">
        <v>63</v>
      </c>
      <c r="D147" s="157"/>
      <c r="E147" s="171"/>
      <c r="F147" s="189"/>
      <c r="G147" s="189"/>
      <c r="H147" s="189"/>
      <c r="I147" s="149"/>
      <c r="J147" s="149"/>
    </row>
    <row r="148" spans="3:10" ht="15" customHeight="1" x14ac:dyDescent="0.25">
      <c r="C148" s="126" t="s">
        <v>167</v>
      </c>
      <c r="D148" s="160" t="s">
        <v>112</v>
      </c>
      <c r="E148" s="171">
        <v>0</v>
      </c>
      <c r="F148" s="79">
        <v>0</v>
      </c>
      <c r="G148" s="79">
        <v>0</v>
      </c>
      <c r="H148" s="79">
        <v>0</v>
      </c>
      <c r="I148" s="149"/>
      <c r="J148" s="149"/>
    </row>
    <row r="149" spans="3:10" ht="15" customHeight="1" x14ac:dyDescent="0.25">
      <c r="C149" s="126" t="s">
        <v>168</v>
      </c>
      <c r="D149" s="160" t="s">
        <v>112</v>
      </c>
      <c r="E149" s="171">
        <v>0.5</v>
      </c>
      <c r="F149" s="79">
        <v>0</v>
      </c>
      <c r="G149" s="79">
        <v>0</v>
      </c>
      <c r="H149" s="79">
        <v>0</v>
      </c>
      <c r="I149" s="149"/>
      <c r="J149" s="149"/>
    </row>
    <row r="150" spans="3:10" ht="15" customHeight="1" x14ac:dyDescent="0.25">
      <c r="C150" s="126" t="s">
        <v>169</v>
      </c>
      <c r="D150" s="160" t="s">
        <v>112</v>
      </c>
      <c r="E150" s="171">
        <v>0.125</v>
      </c>
      <c r="F150" s="79">
        <v>0.125</v>
      </c>
      <c r="G150" s="79">
        <v>0.105</v>
      </c>
      <c r="H150" s="79">
        <v>7.0999999999999994E-2</v>
      </c>
      <c r="I150" s="149"/>
      <c r="J150" s="149"/>
    </row>
    <row r="151" spans="3:10" ht="15" customHeight="1" x14ac:dyDescent="0.25">
      <c r="C151" s="126" t="s">
        <v>170</v>
      </c>
      <c r="D151" s="160" t="s">
        <v>112</v>
      </c>
      <c r="E151" s="171">
        <v>0.20599999999999999</v>
      </c>
      <c r="F151" s="79">
        <v>9.0999999999999998E-2</v>
      </c>
      <c r="G151" s="79">
        <v>0.04</v>
      </c>
      <c r="H151" s="79">
        <v>0.25</v>
      </c>
      <c r="I151" s="149"/>
      <c r="J151" s="149"/>
    </row>
    <row r="152" spans="3:10" ht="15" customHeight="1" x14ac:dyDescent="0.25">
      <c r="C152" s="126" t="s">
        <v>171</v>
      </c>
      <c r="D152" s="160" t="s">
        <v>112</v>
      </c>
      <c r="E152" s="324">
        <v>7.9000000000000001E-2</v>
      </c>
      <c r="F152" s="79">
        <v>0.2</v>
      </c>
      <c r="G152" s="79">
        <v>0.13800000000000001</v>
      </c>
      <c r="H152" s="79">
        <v>0.13</v>
      </c>
      <c r="I152" s="149"/>
      <c r="J152" s="149"/>
    </row>
    <row r="153" spans="3:10" ht="15" customHeight="1" thickBot="1" x14ac:dyDescent="0.3">
      <c r="C153" s="127" t="s">
        <v>172</v>
      </c>
      <c r="D153" s="199" t="s">
        <v>112</v>
      </c>
      <c r="E153" s="200">
        <v>0.14299999999999999</v>
      </c>
      <c r="F153" s="201">
        <v>0</v>
      </c>
      <c r="G153" s="201">
        <v>0</v>
      </c>
      <c r="H153" s="201">
        <v>0.42899999999999999</v>
      </c>
      <c r="I153" s="149"/>
      <c r="J153" s="149"/>
    </row>
    <row r="154" spans="3:10" ht="15" customHeight="1" x14ac:dyDescent="0.25">
      <c r="C154" s="167" t="s">
        <v>70</v>
      </c>
      <c r="D154" s="157"/>
      <c r="E154" s="171"/>
      <c r="F154" s="189"/>
      <c r="G154" s="189"/>
      <c r="H154" s="189"/>
      <c r="I154" s="149"/>
      <c r="J154" s="149"/>
    </row>
    <row r="155" spans="3:10" ht="15" customHeight="1" x14ac:dyDescent="0.25">
      <c r="C155" s="126" t="s">
        <v>167</v>
      </c>
      <c r="D155" s="160" t="s">
        <v>112</v>
      </c>
      <c r="E155" s="171">
        <v>0</v>
      </c>
      <c r="F155" s="79">
        <v>0</v>
      </c>
      <c r="G155" s="79">
        <v>0</v>
      </c>
      <c r="H155" s="79">
        <v>0</v>
      </c>
      <c r="I155" s="149"/>
      <c r="J155" s="149"/>
    </row>
    <row r="156" spans="3:10" ht="15" customHeight="1" x14ac:dyDescent="0.25">
      <c r="C156" s="126" t="s">
        <v>168</v>
      </c>
      <c r="D156" s="160" t="s">
        <v>112</v>
      </c>
      <c r="E156" s="171">
        <v>0</v>
      </c>
      <c r="F156" s="79">
        <v>0.111</v>
      </c>
      <c r="G156" s="79">
        <v>0.8</v>
      </c>
      <c r="H156" s="79">
        <v>0.5</v>
      </c>
      <c r="I156" s="149"/>
      <c r="J156" s="149"/>
    </row>
    <row r="157" spans="3:10" ht="15" customHeight="1" x14ac:dyDescent="0.25">
      <c r="C157" s="126" t="s">
        <v>169</v>
      </c>
      <c r="D157" s="160" t="s">
        <v>112</v>
      </c>
      <c r="E157" s="171">
        <v>0</v>
      </c>
      <c r="F157" s="79">
        <v>0.3</v>
      </c>
      <c r="G157" s="79">
        <v>0.313</v>
      </c>
      <c r="H157" s="79">
        <v>0</v>
      </c>
      <c r="I157" s="149"/>
      <c r="J157" s="149"/>
    </row>
    <row r="158" spans="3:10" ht="15" customHeight="1" x14ac:dyDescent="0.25">
      <c r="C158" s="126" t="s">
        <v>170</v>
      </c>
      <c r="D158" s="160" t="s">
        <v>112</v>
      </c>
      <c r="E158" s="171">
        <v>0.14299999999999999</v>
      </c>
      <c r="F158" s="79">
        <v>0</v>
      </c>
      <c r="G158" s="79">
        <v>0.154</v>
      </c>
      <c r="H158" s="79">
        <v>0</v>
      </c>
      <c r="I158" s="149"/>
      <c r="J158" s="149"/>
    </row>
    <row r="159" spans="3:10" ht="15" customHeight="1" x14ac:dyDescent="0.25">
      <c r="C159" s="126" t="s">
        <v>171</v>
      </c>
      <c r="D159" s="160" t="s">
        <v>112</v>
      </c>
      <c r="E159" s="324">
        <v>4.2999999999999997E-2</v>
      </c>
      <c r="F159" s="79">
        <v>4.2999999999999997E-2</v>
      </c>
      <c r="G159" s="79">
        <v>0.182</v>
      </c>
      <c r="H159" s="79">
        <v>0.04</v>
      </c>
      <c r="I159" s="149"/>
      <c r="J159" s="149"/>
    </row>
    <row r="160" spans="3:10" ht="15" customHeight="1" thickBot="1" x14ac:dyDescent="0.3">
      <c r="C160" s="127" t="s">
        <v>172</v>
      </c>
      <c r="D160" s="199" t="s">
        <v>112</v>
      </c>
      <c r="E160" s="200">
        <v>0.2</v>
      </c>
      <c r="F160" s="201">
        <v>0.111</v>
      </c>
      <c r="G160" s="201">
        <v>0.222</v>
      </c>
      <c r="H160" s="201">
        <v>0</v>
      </c>
      <c r="I160" s="149"/>
      <c r="J160" s="149" t="s">
        <v>178</v>
      </c>
    </row>
    <row r="161" spans="3:11" ht="15" customHeight="1" thickBot="1" x14ac:dyDescent="0.3">
      <c r="C161" s="192" t="s">
        <v>72</v>
      </c>
      <c r="D161" s="178" t="s">
        <v>112</v>
      </c>
      <c r="E161" s="343">
        <v>0.14199999999999999</v>
      </c>
      <c r="F161" s="343">
        <f>50/F118</f>
        <v>0.11312217194570136</v>
      </c>
      <c r="G161" s="343">
        <f>78/G118</f>
        <v>0.20103092783505155</v>
      </c>
      <c r="H161" s="343">
        <f>48/H118</f>
        <v>0.13407821229050279</v>
      </c>
      <c r="I161" s="149"/>
      <c r="J161" s="149"/>
      <c r="K161" s="149"/>
    </row>
    <row r="162" spans="3:11" ht="15" customHeight="1" x14ac:dyDescent="0.25">
      <c r="C162" s="380" t="s">
        <v>179</v>
      </c>
      <c r="D162" s="380"/>
      <c r="E162" s="380"/>
      <c r="F162" s="380"/>
      <c r="G162" s="380"/>
      <c r="H162" s="380"/>
      <c r="I162" s="149"/>
      <c r="J162" s="149"/>
      <c r="K162" s="149"/>
    </row>
    <row r="164" spans="3:11" ht="20.100000000000001" customHeight="1" x14ac:dyDescent="0.25">
      <c r="C164" s="152" t="s">
        <v>180</v>
      </c>
      <c r="D164" s="149"/>
      <c r="E164" s="149"/>
      <c r="F164" s="149"/>
      <c r="G164" s="149"/>
      <c r="H164" s="149"/>
      <c r="I164" s="149"/>
      <c r="J164" s="149"/>
      <c r="K164" s="149"/>
    </row>
    <row r="165" spans="3:11" ht="15" customHeight="1" x14ac:dyDescent="0.25">
      <c r="C165" s="153"/>
      <c r="D165" s="154" t="s">
        <v>52</v>
      </c>
      <c r="E165" s="154">
        <v>2024</v>
      </c>
      <c r="F165" s="154">
        <v>2023</v>
      </c>
      <c r="G165" s="154">
        <v>2022</v>
      </c>
      <c r="H165" s="154">
        <v>2021</v>
      </c>
      <c r="I165" s="149"/>
      <c r="J165" s="149"/>
      <c r="K165" s="149"/>
    </row>
    <row r="166" spans="3:11" ht="15" customHeight="1" x14ac:dyDescent="0.25">
      <c r="C166" s="156" t="s">
        <v>56</v>
      </c>
      <c r="D166" s="157"/>
      <c r="E166" s="158"/>
      <c r="F166" s="183"/>
      <c r="G166" s="183"/>
      <c r="H166" s="183"/>
      <c r="I166" s="149"/>
      <c r="J166" s="149"/>
      <c r="K166" s="149"/>
    </row>
    <row r="167" spans="3:11" ht="15" customHeight="1" x14ac:dyDescent="0.25">
      <c r="C167" s="126" t="s">
        <v>150</v>
      </c>
      <c r="D167" s="160" t="s">
        <v>112</v>
      </c>
      <c r="E167" s="171">
        <v>0.59099999999999997</v>
      </c>
      <c r="F167" s="79">
        <v>0.57799999999999996</v>
      </c>
      <c r="G167" s="79" t="s">
        <v>85</v>
      </c>
      <c r="H167" s="79" t="s">
        <v>85</v>
      </c>
      <c r="I167" s="149"/>
      <c r="J167" s="149"/>
      <c r="K167" s="149"/>
    </row>
    <row r="168" spans="3:11" ht="15" customHeight="1" x14ac:dyDescent="0.25">
      <c r="C168" s="126" t="s">
        <v>151</v>
      </c>
      <c r="D168" s="160" t="s">
        <v>112</v>
      </c>
      <c r="E168" s="171">
        <v>0.40899999999999997</v>
      </c>
      <c r="F168" s="79">
        <v>0.42199999999999999</v>
      </c>
      <c r="G168" s="79" t="s">
        <v>85</v>
      </c>
      <c r="H168" s="79" t="s">
        <v>85</v>
      </c>
      <c r="I168" s="149"/>
      <c r="J168" s="149"/>
      <c r="K168" s="149"/>
    </row>
    <row r="169" spans="3:11" ht="15" customHeight="1" thickBot="1" x14ac:dyDescent="0.3">
      <c r="C169" s="127" t="s">
        <v>152</v>
      </c>
      <c r="D169" s="199" t="s">
        <v>112</v>
      </c>
      <c r="E169" s="200">
        <v>0</v>
      </c>
      <c r="F169" s="201">
        <v>0</v>
      </c>
      <c r="G169" s="201" t="s">
        <v>85</v>
      </c>
      <c r="H169" s="201" t="s">
        <v>85</v>
      </c>
      <c r="I169" s="149"/>
      <c r="J169" s="149"/>
      <c r="K169" s="149"/>
    </row>
    <row r="170" spans="3:11" ht="15" customHeight="1" x14ac:dyDescent="0.25">
      <c r="C170" s="156" t="s">
        <v>63</v>
      </c>
      <c r="D170" s="157"/>
      <c r="E170" s="202"/>
      <c r="F170" s="183"/>
      <c r="G170" s="183"/>
      <c r="H170" s="183"/>
      <c r="I170" s="149"/>
      <c r="J170" s="149"/>
      <c r="K170" s="149"/>
    </row>
    <row r="171" spans="3:11" ht="15" customHeight="1" x14ac:dyDescent="0.25">
      <c r="C171" s="126" t="s">
        <v>150</v>
      </c>
      <c r="D171" s="160" t="s">
        <v>112</v>
      </c>
      <c r="E171" s="171">
        <v>0.5</v>
      </c>
      <c r="F171" s="79">
        <v>0.6</v>
      </c>
      <c r="G171" s="79" t="s">
        <v>85</v>
      </c>
      <c r="H171" s="79" t="s">
        <v>85</v>
      </c>
      <c r="I171" s="149"/>
      <c r="J171" s="149"/>
      <c r="K171" s="149"/>
    </row>
    <row r="172" spans="3:11" ht="15" customHeight="1" x14ac:dyDescent="0.25">
      <c r="C172" s="126" t="s">
        <v>151</v>
      </c>
      <c r="D172" s="160" t="s">
        <v>112</v>
      </c>
      <c r="E172" s="171">
        <v>0.5</v>
      </c>
      <c r="F172" s="79">
        <v>0.4</v>
      </c>
      <c r="G172" s="79" t="s">
        <v>85</v>
      </c>
      <c r="H172" s="79" t="s">
        <v>85</v>
      </c>
      <c r="I172" s="149"/>
      <c r="J172" s="149" t="s">
        <v>181</v>
      </c>
      <c r="K172" s="149"/>
    </row>
    <row r="173" spans="3:11" ht="15" customHeight="1" thickBot="1" x14ac:dyDescent="0.3">
      <c r="C173" s="127" t="s">
        <v>152</v>
      </c>
      <c r="D173" s="199" t="s">
        <v>112</v>
      </c>
      <c r="E173" s="200">
        <v>0</v>
      </c>
      <c r="F173" s="201">
        <v>0</v>
      </c>
      <c r="G173" s="201" t="s">
        <v>85</v>
      </c>
      <c r="H173" s="201" t="s">
        <v>85</v>
      </c>
      <c r="I173" s="149"/>
      <c r="J173" s="149"/>
      <c r="K173" s="149"/>
    </row>
    <row r="174" spans="3:11" ht="15" customHeight="1" x14ac:dyDescent="0.25">
      <c r="C174" s="156" t="s">
        <v>70</v>
      </c>
      <c r="D174" s="157"/>
      <c r="E174" s="202"/>
      <c r="F174" s="183"/>
      <c r="G174" s="183"/>
      <c r="H174" s="183"/>
      <c r="I174" s="149"/>
      <c r="J174" s="149"/>
      <c r="K174" s="149"/>
    </row>
    <row r="175" spans="3:11" ht="15" customHeight="1" x14ac:dyDescent="0.25">
      <c r="C175" s="126" t="s">
        <v>150</v>
      </c>
      <c r="D175" s="160" t="s">
        <v>112</v>
      </c>
      <c r="E175" s="171">
        <v>0.76900000000000002</v>
      </c>
      <c r="F175" s="79">
        <v>0.70599999999999996</v>
      </c>
      <c r="G175" s="79" t="s">
        <v>85</v>
      </c>
      <c r="H175" s="79" t="s">
        <v>85</v>
      </c>
      <c r="I175" s="149"/>
      <c r="J175" s="149"/>
      <c r="K175" s="149"/>
    </row>
    <row r="176" spans="3:11" ht="15" customHeight="1" x14ac:dyDescent="0.25">
      <c r="C176" s="126" t="s">
        <v>151</v>
      </c>
      <c r="D176" s="160" t="s">
        <v>112</v>
      </c>
      <c r="E176" s="171">
        <v>0.23100000000000001</v>
      </c>
      <c r="F176" s="79">
        <v>0.29399999999999998</v>
      </c>
      <c r="G176" s="79" t="s">
        <v>85</v>
      </c>
      <c r="H176" s="79" t="s">
        <v>85</v>
      </c>
      <c r="I176" s="149"/>
      <c r="J176" s="149"/>
      <c r="K176" s="149"/>
    </row>
    <row r="177" spans="3:11" ht="15" customHeight="1" x14ac:dyDescent="0.25">
      <c r="C177" s="344" t="s">
        <v>152</v>
      </c>
      <c r="D177" s="345" t="s">
        <v>112</v>
      </c>
      <c r="E177" s="324">
        <v>0</v>
      </c>
      <c r="F177" s="346">
        <v>0</v>
      </c>
      <c r="G177" s="346" t="s">
        <v>85</v>
      </c>
      <c r="H177" s="346" t="s">
        <v>85</v>
      </c>
      <c r="I177" s="149"/>
      <c r="J177" s="149"/>
      <c r="K177" s="149"/>
    </row>
    <row r="178" spans="3:11" ht="15" customHeight="1" thickBot="1" x14ac:dyDescent="0.3">
      <c r="C178" s="357" t="s">
        <v>72</v>
      </c>
      <c r="D178" s="358" t="s">
        <v>89</v>
      </c>
      <c r="E178" s="359">
        <v>113</v>
      </c>
      <c r="F178" s="359">
        <v>120</v>
      </c>
      <c r="G178" s="359" t="s">
        <v>85</v>
      </c>
      <c r="H178" s="359" t="s">
        <v>85</v>
      </c>
      <c r="I178" s="149"/>
      <c r="J178" s="149"/>
      <c r="K178" s="149"/>
    </row>
    <row r="179" spans="3:11" s="275" customFormat="1" ht="15" customHeight="1" x14ac:dyDescent="0.25">
      <c r="C179" s="380" t="s">
        <v>165</v>
      </c>
      <c r="D179" s="380"/>
      <c r="E179" s="380"/>
      <c r="F179" s="380"/>
      <c r="G179" s="380"/>
      <c r="H179" s="380"/>
    </row>
    <row r="180" spans="3:11" s="275" customFormat="1" ht="15" customHeight="1" x14ac:dyDescent="0.25">
      <c r="C180" s="364"/>
      <c r="D180" s="364"/>
      <c r="E180" s="364"/>
      <c r="F180" s="364"/>
      <c r="G180" s="364"/>
      <c r="H180" s="364"/>
    </row>
    <row r="181" spans="3:11" ht="15" customHeight="1" x14ac:dyDescent="0.25">
      <c r="C181" s="150" t="s">
        <v>182</v>
      </c>
      <c r="D181" s="182"/>
      <c r="E181" s="182"/>
      <c r="F181" s="182"/>
      <c r="G181" s="182"/>
      <c r="H181" s="182"/>
      <c r="I181" s="149"/>
      <c r="J181" s="149"/>
      <c r="K181" s="149"/>
    </row>
    <row r="182" spans="3:11" ht="6" customHeight="1" x14ac:dyDescent="0.25">
      <c r="C182" s="150"/>
      <c r="D182" s="182"/>
      <c r="E182" s="182"/>
      <c r="F182" s="182"/>
      <c r="G182" s="182"/>
      <c r="H182" s="182"/>
      <c r="I182" s="149"/>
      <c r="J182" s="149"/>
      <c r="K182" s="149"/>
    </row>
    <row r="183" spans="3:11" ht="20.100000000000001" customHeight="1" x14ac:dyDescent="0.25">
      <c r="C183" s="152" t="s">
        <v>183</v>
      </c>
      <c r="D183" s="149"/>
      <c r="E183" s="149"/>
      <c r="F183" s="149"/>
      <c r="G183" s="149"/>
      <c r="H183" s="149"/>
      <c r="I183" s="149"/>
      <c r="J183" s="149"/>
      <c r="K183" s="149"/>
    </row>
    <row r="184" spans="3:11" ht="15" customHeight="1" x14ac:dyDescent="0.25">
      <c r="C184" s="153"/>
      <c r="D184" s="154" t="s">
        <v>52</v>
      </c>
      <c r="E184" s="154">
        <v>2024</v>
      </c>
      <c r="F184" s="154">
        <v>2023</v>
      </c>
      <c r="G184" s="154">
        <v>2022</v>
      </c>
      <c r="H184" s="155">
        <v>2021</v>
      </c>
      <c r="I184" s="149"/>
      <c r="J184" s="149"/>
      <c r="K184" s="149"/>
    </row>
    <row r="185" spans="3:11" ht="15" customHeight="1" x14ac:dyDescent="0.25">
      <c r="C185" s="167" t="s">
        <v>56</v>
      </c>
      <c r="D185" s="157"/>
      <c r="E185" s="158"/>
      <c r="F185" s="183"/>
      <c r="G185" s="183"/>
      <c r="H185" s="183"/>
      <c r="I185" s="149"/>
      <c r="J185" s="149"/>
      <c r="K185" s="149"/>
    </row>
    <row r="186" spans="3:11" ht="15" customHeight="1" x14ac:dyDescent="0.25">
      <c r="C186" s="126" t="s">
        <v>150</v>
      </c>
      <c r="D186" s="172" t="s">
        <v>112</v>
      </c>
      <c r="E186" s="203">
        <v>0.73885000000000001</v>
      </c>
      <c r="F186" s="79">
        <v>0.745</v>
      </c>
      <c r="G186" s="79">
        <v>0.79</v>
      </c>
      <c r="H186" s="79">
        <v>0.748</v>
      </c>
      <c r="I186" s="149"/>
      <c r="J186" s="149"/>
      <c r="K186" s="149"/>
    </row>
    <row r="187" spans="3:11" ht="15" customHeight="1" x14ac:dyDescent="0.25">
      <c r="C187" s="126" t="s">
        <v>151</v>
      </c>
      <c r="D187" s="172" t="s">
        <v>112</v>
      </c>
      <c r="E187" s="203">
        <v>0.26114999999999999</v>
      </c>
      <c r="F187" s="79">
        <v>0.255</v>
      </c>
      <c r="G187" s="79">
        <v>0.21</v>
      </c>
      <c r="H187" s="79">
        <v>0.252</v>
      </c>
      <c r="I187" s="149"/>
      <c r="J187" s="149"/>
      <c r="K187" s="149"/>
    </row>
    <row r="188" spans="3:11" ht="15" customHeight="1" x14ac:dyDescent="0.25">
      <c r="C188" s="204" t="s">
        <v>152</v>
      </c>
      <c r="D188" s="172" t="s">
        <v>112</v>
      </c>
      <c r="E188" s="203">
        <v>0</v>
      </c>
      <c r="F188" s="79">
        <v>0</v>
      </c>
      <c r="G188" s="79">
        <v>0</v>
      </c>
      <c r="H188" s="79">
        <v>0</v>
      </c>
      <c r="I188" s="149"/>
      <c r="J188" s="149"/>
      <c r="K188" s="149"/>
    </row>
    <row r="189" spans="3:11" ht="15" customHeight="1" thickBot="1" x14ac:dyDescent="0.3">
      <c r="C189" s="205" t="s">
        <v>62</v>
      </c>
      <c r="D189" s="175" t="s">
        <v>112</v>
      </c>
      <c r="E189" s="206">
        <f>SUM(E186:E188)</f>
        <v>1</v>
      </c>
      <c r="F189" s="207">
        <f>+F186+F187+F188</f>
        <v>1</v>
      </c>
      <c r="G189" s="207">
        <f>+G186+G187+G188</f>
        <v>1</v>
      </c>
      <c r="H189" s="207">
        <f>+H186+H187+H188</f>
        <v>1</v>
      </c>
      <c r="I189" s="149"/>
      <c r="J189" s="149"/>
      <c r="K189" s="149"/>
    </row>
    <row r="190" spans="3:11" ht="15" customHeight="1" x14ac:dyDescent="0.25">
      <c r="C190" s="167" t="s">
        <v>63</v>
      </c>
      <c r="D190" s="168"/>
      <c r="E190" s="208"/>
      <c r="F190" s="188"/>
      <c r="G190" s="188"/>
      <c r="H190" s="188"/>
      <c r="I190" s="149"/>
      <c r="J190" s="149"/>
      <c r="K190" s="149"/>
    </row>
    <row r="191" spans="3:11" ht="15" customHeight="1" x14ac:dyDescent="0.25">
      <c r="C191" s="126" t="s">
        <v>150</v>
      </c>
      <c r="D191" s="172" t="s">
        <v>112</v>
      </c>
      <c r="E191" s="203">
        <v>0.52344000000000002</v>
      </c>
      <c r="F191" s="79">
        <v>0.56034482758620685</v>
      </c>
      <c r="G191" s="79">
        <v>0.55600000000000005</v>
      </c>
      <c r="H191" s="79">
        <v>0.55200000000000005</v>
      </c>
      <c r="I191" s="149"/>
      <c r="J191" s="149"/>
      <c r="K191" s="149"/>
    </row>
    <row r="192" spans="3:11" ht="15" customHeight="1" x14ac:dyDescent="0.25">
      <c r="C192" s="126" t="s">
        <v>151</v>
      </c>
      <c r="D192" s="172" t="s">
        <v>112</v>
      </c>
      <c r="E192" s="209">
        <v>0.47655999999999998</v>
      </c>
      <c r="F192" s="79">
        <v>0.43965517241379309</v>
      </c>
      <c r="G192" s="79">
        <v>0.44400000000000001</v>
      </c>
      <c r="H192" s="79">
        <v>0.44800000000000001</v>
      </c>
      <c r="I192" s="149"/>
      <c r="J192" s="149"/>
      <c r="K192" s="149"/>
    </row>
    <row r="193" spans="3:11" ht="15" customHeight="1" x14ac:dyDescent="0.25">
      <c r="C193" s="204" t="s">
        <v>152</v>
      </c>
      <c r="D193" s="172" t="s">
        <v>112</v>
      </c>
      <c r="E193" s="209">
        <v>0</v>
      </c>
      <c r="F193" s="79">
        <v>0</v>
      </c>
      <c r="G193" s="79">
        <v>0</v>
      </c>
      <c r="H193" s="79">
        <v>0</v>
      </c>
      <c r="I193" s="149"/>
      <c r="J193" s="149"/>
      <c r="K193" s="149"/>
    </row>
    <row r="194" spans="3:11" ht="15" customHeight="1" thickBot="1" x14ac:dyDescent="0.3">
      <c r="C194" s="205" t="s">
        <v>69</v>
      </c>
      <c r="D194" s="185" t="s">
        <v>112</v>
      </c>
      <c r="E194" s="210">
        <f>SUM(E191:E193)</f>
        <v>1</v>
      </c>
      <c r="F194" s="207">
        <f>+F191+F192+F193</f>
        <v>1</v>
      </c>
      <c r="G194" s="207">
        <f>+G191+G192+G193</f>
        <v>1</v>
      </c>
      <c r="H194" s="207">
        <f>+H191+H192+H193</f>
        <v>1</v>
      </c>
      <c r="I194" s="149"/>
      <c r="J194" s="149"/>
      <c r="K194" s="149"/>
    </row>
    <row r="195" spans="3:11" ht="15" customHeight="1" x14ac:dyDescent="0.25">
      <c r="C195" s="167" t="s">
        <v>70</v>
      </c>
      <c r="D195" s="168"/>
      <c r="E195" s="203"/>
      <c r="F195" s="189"/>
      <c r="G195" s="189"/>
      <c r="H195" s="189"/>
      <c r="I195" s="149"/>
      <c r="J195" s="149"/>
      <c r="K195" s="149"/>
    </row>
    <row r="196" spans="3:11" ht="15" customHeight="1" x14ac:dyDescent="0.25">
      <c r="C196" s="126" t="s">
        <v>150</v>
      </c>
      <c r="D196" s="172" t="s">
        <v>112</v>
      </c>
      <c r="E196" s="203">
        <v>0.63636000000000004</v>
      </c>
      <c r="F196" s="79">
        <v>0.61038961038961037</v>
      </c>
      <c r="G196" s="79">
        <v>0.69199999999999995</v>
      </c>
      <c r="H196" s="79">
        <v>0.65700000000000003</v>
      </c>
      <c r="I196" s="149"/>
      <c r="J196" s="149"/>
      <c r="K196" s="149"/>
    </row>
    <row r="197" spans="3:11" ht="15" customHeight="1" x14ac:dyDescent="0.25">
      <c r="C197" s="126" t="s">
        <v>151</v>
      </c>
      <c r="D197" s="172" t="s">
        <v>112</v>
      </c>
      <c r="E197" s="203">
        <v>0.36364000000000002</v>
      </c>
      <c r="F197" s="79">
        <v>0.38961038961038963</v>
      </c>
      <c r="G197" s="79">
        <v>0.308</v>
      </c>
      <c r="H197" s="79">
        <v>0.34300000000000003</v>
      </c>
      <c r="I197" s="149"/>
      <c r="J197" s="149"/>
      <c r="K197" s="149"/>
    </row>
    <row r="198" spans="3:11" ht="15" customHeight="1" x14ac:dyDescent="0.25">
      <c r="C198" s="204" t="s">
        <v>152</v>
      </c>
      <c r="D198" s="172" t="s">
        <v>112</v>
      </c>
      <c r="E198" s="203">
        <v>0</v>
      </c>
      <c r="F198" s="79">
        <v>0</v>
      </c>
      <c r="G198" s="79">
        <v>0</v>
      </c>
      <c r="H198" s="79">
        <v>0</v>
      </c>
      <c r="I198" s="149"/>
      <c r="J198" s="149"/>
      <c r="K198" s="149"/>
    </row>
    <row r="199" spans="3:11" ht="15" customHeight="1" thickBot="1" x14ac:dyDescent="0.3">
      <c r="C199" s="205" t="s">
        <v>71</v>
      </c>
      <c r="D199" s="175" t="s">
        <v>112</v>
      </c>
      <c r="E199" s="211">
        <f>SUM(E196:E198)</f>
        <v>1</v>
      </c>
      <c r="F199" s="207">
        <f>+F196+F197+F198</f>
        <v>1</v>
      </c>
      <c r="G199" s="207">
        <f>+G196+G197+G198</f>
        <v>1</v>
      </c>
      <c r="H199" s="207">
        <f>+H196+H197+H198</f>
        <v>1</v>
      </c>
      <c r="I199" s="149"/>
      <c r="J199" s="149"/>
      <c r="K199" s="149"/>
    </row>
    <row r="200" spans="3:11" ht="15" customHeight="1" x14ac:dyDescent="0.25">
      <c r="C200" s="149"/>
      <c r="D200" s="149"/>
      <c r="E200" s="149"/>
      <c r="F200" s="149"/>
      <c r="G200" s="212"/>
      <c r="H200" s="212"/>
      <c r="I200" s="149"/>
      <c r="J200" s="149"/>
      <c r="K200" s="149"/>
    </row>
    <row r="201" spans="3:11" ht="20.100000000000001" customHeight="1" x14ac:dyDescent="0.25">
      <c r="C201" s="152" t="s">
        <v>184</v>
      </c>
      <c r="D201" s="149"/>
      <c r="E201" s="149"/>
      <c r="F201" s="149"/>
      <c r="G201" s="149"/>
      <c r="H201" s="149"/>
      <c r="I201" s="149"/>
      <c r="J201" s="149"/>
      <c r="K201" s="149"/>
    </row>
    <row r="202" spans="3:11" ht="15" customHeight="1" x14ac:dyDescent="0.25">
      <c r="C202" s="153"/>
      <c r="D202" s="154" t="s">
        <v>52</v>
      </c>
      <c r="E202" s="154">
        <v>2024</v>
      </c>
      <c r="F202" s="154">
        <v>2023</v>
      </c>
      <c r="G202" s="154">
        <v>2022</v>
      </c>
      <c r="H202" s="155">
        <v>2021</v>
      </c>
      <c r="I202" s="149"/>
      <c r="J202" s="149"/>
      <c r="K202" s="149"/>
    </row>
    <row r="203" spans="3:11" ht="15" customHeight="1" x14ac:dyDescent="0.25">
      <c r="C203" s="167" t="s">
        <v>56</v>
      </c>
      <c r="D203" s="157"/>
      <c r="E203" s="158"/>
      <c r="F203" s="183"/>
      <c r="G203" s="183"/>
      <c r="H203" s="183"/>
      <c r="I203" s="149"/>
      <c r="J203" s="149"/>
      <c r="K203" s="149"/>
    </row>
    <row r="204" spans="3:11" ht="15" customHeight="1" x14ac:dyDescent="0.25">
      <c r="C204" s="126" t="s">
        <v>185</v>
      </c>
      <c r="D204" s="172" t="s">
        <v>112</v>
      </c>
      <c r="E204" s="203">
        <v>1.2699999999999999E-2</v>
      </c>
      <c r="F204" s="79">
        <v>1.020408163265306E-2</v>
      </c>
      <c r="G204" s="79">
        <v>1.2875536480686695E-2</v>
      </c>
      <c r="H204" s="290">
        <v>1.21E-2</v>
      </c>
      <c r="I204" s="149"/>
      <c r="J204" s="149"/>
      <c r="K204" s="149"/>
    </row>
    <row r="205" spans="3:11" ht="15" customHeight="1" x14ac:dyDescent="0.25">
      <c r="C205" s="126" t="s">
        <v>156</v>
      </c>
      <c r="D205" s="172" t="s">
        <v>112</v>
      </c>
      <c r="E205" s="203">
        <v>0.98729999999999996</v>
      </c>
      <c r="F205" s="79">
        <v>0.98979591836734693</v>
      </c>
      <c r="G205" s="79">
        <v>0.98712446351931327</v>
      </c>
      <c r="H205" s="289">
        <v>0.98799999999999999</v>
      </c>
      <c r="I205" s="149"/>
      <c r="J205" s="149"/>
      <c r="K205" s="149"/>
    </row>
    <row r="206" spans="3:11" ht="15" customHeight="1" thickBot="1" x14ac:dyDescent="0.3">
      <c r="C206" s="205" t="s">
        <v>62</v>
      </c>
      <c r="D206" s="185" t="s">
        <v>112</v>
      </c>
      <c r="E206" s="206">
        <f>SUM(E204:E205)</f>
        <v>1</v>
      </c>
      <c r="F206" s="213">
        <f>+F204+F205</f>
        <v>1</v>
      </c>
      <c r="G206" s="213">
        <f>+G204+G205</f>
        <v>1</v>
      </c>
      <c r="H206" s="213">
        <f>+H204+H205</f>
        <v>1.0001</v>
      </c>
      <c r="I206" s="149"/>
      <c r="J206" s="149"/>
      <c r="K206" s="149"/>
    </row>
    <row r="207" spans="3:11" ht="15" customHeight="1" x14ac:dyDescent="0.25">
      <c r="C207" s="167" t="s">
        <v>63</v>
      </c>
      <c r="D207" s="196"/>
      <c r="E207" s="208"/>
      <c r="F207" s="188"/>
      <c r="G207" s="188"/>
      <c r="H207" s="188"/>
      <c r="I207" s="149"/>
      <c r="J207" s="149"/>
      <c r="K207" s="149"/>
    </row>
    <row r="208" spans="3:11" ht="15" customHeight="1" x14ac:dyDescent="0.25">
      <c r="C208" s="126" t="s">
        <v>185</v>
      </c>
      <c r="D208" s="172" t="s">
        <v>112</v>
      </c>
      <c r="E208" s="203">
        <v>3.9100000000000003E-2</v>
      </c>
      <c r="F208" s="79">
        <v>4.3103448275862072E-2</v>
      </c>
      <c r="G208" s="79">
        <v>8.8888888888888892E-2</v>
      </c>
      <c r="H208" s="79">
        <v>0.17899999999999999</v>
      </c>
      <c r="I208" s="149"/>
      <c r="J208" s="149"/>
      <c r="K208" s="149"/>
    </row>
    <row r="209" spans="3:11" ht="15" customHeight="1" x14ac:dyDescent="0.25">
      <c r="C209" s="126" t="s">
        <v>156</v>
      </c>
      <c r="D209" s="172" t="s">
        <v>112</v>
      </c>
      <c r="E209" s="209">
        <v>0.96089999999999998</v>
      </c>
      <c r="F209" s="79">
        <v>0.9568965517241379</v>
      </c>
      <c r="G209" s="79">
        <v>0.91111111111111109</v>
      </c>
      <c r="H209" s="79">
        <v>0.82099999999999995</v>
      </c>
      <c r="I209" s="149"/>
      <c r="J209" s="149"/>
      <c r="K209" s="149"/>
    </row>
    <row r="210" spans="3:11" ht="15" customHeight="1" thickBot="1" x14ac:dyDescent="0.3">
      <c r="C210" s="205" t="s">
        <v>69</v>
      </c>
      <c r="D210" s="185" t="s">
        <v>112</v>
      </c>
      <c r="E210" s="210">
        <f>SUM(E208:E209)</f>
        <v>1</v>
      </c>
      <c r="F210" s="207">
        <f>+F208+F209</f>
        <v>1</v>
      </c>
      <c r="G210" s="207">
        <f>+G208+G209</f>
        <v>1</v>
      </c>
      <c r="H210" s="207">
        <f>+H208+H209</f>
        <v>1</v>
      </c>
      <c r="I210" s="149"/>
      <c r="J210" s="149"/>
      <c r="K210" s="149"/>
    </row>
    <row r="211" spans="3:11" ht="15" customHeight="1" x14ac:dyDescent="0.25">
      <c r="C211" s="167" t="s">
        <v>70</v>
      </c>
      <c r="D211" s="196"/>
      <c r="E211" s="203"/>
      <c r="F211" s="189"/>
      <c r="G211" s="189"/>
      <c r="H211" s="189"/>
      <c r="I211" s="149"/>
      <c r="J211" s="149"/>
      <c r="K211" s="149"/>
    </row>
    <row r="212" spans="3:11" ht="15" customHeight="1" x14ac:dyDescent="0.25">
      <c r="C212" s="126" t="s">
        <v>185</v>
      </c>
      <c r="D212" s="172" t="s">
        <v>112</v>
      </c>
      <c r="E212" s="203">
        <v>2.2700000000000001E-2</v>
      </c>
      <c r="F212" s="79">
        <v>1.2999999999999999E-2</v>
      </c>
      <c r="G212" s="79">
        <v>0</v>
      </c>
      <c r="H212" s="290">
        <v>0.14299999999999999</v>
      </c>
      <c r="I212" s="149"/>
      <c r="J212" s="149"/>
      <c r="K212" s="149"/>
    </row>
    <row r="213" spans="3:11" ht="15" customHeight="1" x14ac:dyDescent="0.25">
      <c r="C213" s="126" t="s">
        <v>156</v>
      </c>
      <c r="D213" s="172" t="s">
        <v>112</v>
      </c>
      <c r="E213" s="203">
        <v>0.97729999999999995</v>
      </c>
      <c r="F213" s="79">
        <v>0.98699999999999999</v>
      </c>
      <c r="G213" s="79">
        <v>1</v>
      </c>
      <c r="H213" s="289">
        <v>0.85699999999999998</v>
      </c>
      <c r="I213" s="149"/>
      <c r="J213" s="149"/>
      <c r="K213" s="149"/>
    </row>
    <row r="214" spans="3:11" ht="15" customHeight="1" thickBot="1" x14ac:dyDescent="0.3">
      <c r="C214" s="205" t="s">
        <v>71</v>
      </c>
      <c r="D214" s="175" t="s">
        <v>112</v>
      </c>
      <c r="E214" s="211">
        <f>SUM(E212:E213)</f>
        <v>1</v>
      </c>
      <c r="F214" s="207">
        <f>+F212+F213</f>
        <v>1</v>
      </c>
      <c r="G214" s="207">
        <f>+G212+G213</f>
        <v>1</v>
      </c>
      <c r="H214" s="207">
        <f>+H212+H213</f>
        <v>1</v>
      </c>
      <c r="I214" s="149"/>
      <c r="J214" s="149"/>
      <c r="K214" s="149"/>
    </row>
    <row r="216" spans="3:11" ht="20.100000000000001" customHeight="1" x14ac:dyDescent="0.25">
      <c r="C216" s="152" t="s">
        <v>186</v>
      </c>
      <c r="D216" s="149"/>
      <c r="E216" s="149"/>
      <c r="F216" s="149"/>
      <c r="G216" s="149"/>
      <c r="H216" s="149"/>
      <c r="I216" s="149"/>
      <c r="J216" s="149"/>
      <c r="K216" s="149"/>
    </row>
    <row r="217" spans="3:11" ht="15" customHeight="1" x14ac:dyDescent="0.25">
      <c r="C217" s="153"/>
      <c r="D217" s="154" t="s">
        <v>52</v>
      </c>
      <c r="E217" s="154">
        <v>2024</v>
      </c>
      <c r="F217" s="154">
        <v>2023</v>
      </c>
      <c r="G217" s="154">
        <v>2022</v>
      </c>
      <c r="H217" s="155">
        <v>2021</v>
      </c>
      <c r="I217" s="149"/>
      <c r="J217" s="149"/>
      <c r="K217" s="149"/>
    </row>
    <row r="218" spans="3:11" ht="15" customHeight="1" x14ac:dyDescent="0.25">
      <c r="C218" s="167" t="s">
        <v>56</v>
      </c>
      <c r="D218" s="157"/>
      <c r="E218" s="158"/>
      <c r="F218" s="183"/>
      <c r="G218" s="183"/>
      <c r="H218" s="183"/>
      <c r="I218" s="149"/>
      <c r="J218" s="149"/>
      <c r="K218" s="149"/>
    </row>
    <row r="219" spans="3:11" ht="15" customHeight="1" x14ac:dyDescent="0.25">
      <c r="C219" s="126" t="s">
        <v>150</v>
      </c>
      <c r="D219" s="172" t="s">
        <v>187</v>
      </c>
      <c r="E219" s="173">
        <v>9532.2999999999993</v>
      </c>
      <c r="F219" s="184">
        <v>6350</v>
      </c>
      <c r="G219" s="184">
        <v>5184</v>
      </c>
      <c r="H219" s="184">
        <v>2640</v>
      </c>
      <c r="I219" s="149"/>
      <c r="J219" s="149"/>
      <c r="K219" s="149"/>
    </row>
    <row r="220" spans="3:11" ht="15" customHeight="1" x14ac:dyDescent="0.25">
      <c r="C220" s="126" t="s">
        <v>151</v>
      </c>
      <c r="D220" s="172" t="s">
        <v>187</v>
      </c>
      <c r="E220" s="173">
        <v>942.65</v>
      </c>
      <c r="F220" s="184">
        <v>883</v>
      </c>
      <c r="G220" s="184">
        <v>679</v>
      </c>
      <c r="H220" s="184">
        <v>772</v>
      </c>
      <c r="I220" s="149"/>
      <c r="J220" s="149"/>
      <c r="K220" s="149"/>
    </row>
    <row r="221" spans="3:11" ht="15" customHeight="1" x14ac:dyDescent="0.25">
      <c r="C221" s="126" t="s">
        <v>152</v>
      </c>
      <c r="D221" s="172" t="s">
        <v>187</v>
      </c>
      <c r="E221" s="173">
        <v>0</v>
      </c>
      <c r="F221" s="184">
        <v>0</v>
      </c>
      <c r="G221" s="184" t="s">
        <v>85</v>
      </c>
      <c r="H221" s="184" t="s">
        <v>85</v>
      </c>
      <c r="I221" s="149"/>
      <c r="J221" s="149"/>
      <c r="K221" s="149"/>
    </row>
    <row r="222" spans="3:11" ht="15" customHeight="1" thickBot="1" x14ac:dyDescent="0.3">
      <c r="C222" s="205" t="s">
        <v>62</v>
      </c>
      <c r="D222" s="175" t="s">
        <v>187</v>
      </c>
      <c r="E222" s="186">
        <f>SUM(E219:E221)</f>
        <v>10474.949999999999</v>
      </c>
      <c r="F222" s="191">
        <f>+F219+F220+F221</f>
        <v>7233</v>
      </c>
      <c r="G222" s="191">
        <f>+G219+G220</f>
        <v>5863</v>
      </c>
      <c r="H222" s="191">
        <f>+H219+H220</f>
        <v>3412</v>
      </c>
      <c r="I222" s="149"/>
      <c r="J222" s="149"/>
      <c r="K222" s="149"/>
    </row>
    <row r="223" spans="3:11" ht="15" customHeight="1" x14ac:dyDescent="0.25">
      <c r="C223" s="167" t="s">
        <v>63</v>
      </c>
      <c r="D223" s="157"/>
      <c r="E223" s="169"/>
      <c r="F223" s="188"/>
      <c r="G223" s="188"/>
      <c r="H223" s="188"/>
      <c r="I223" s="149"/>
      <c r="J223" s="149"/>
      <c r="K223" s="149"/>
    </row>
    <row r="224" spans="3:11" ht="15" customHeight="1" x14ac:dyDescent="0.25">
      <c r="C224" s="126" t="s">
        <v>150</v>
      </c>
      <c r="D224" s="172" t="s">
        <v>187</v>
      </c>
      <c r="E224" s="173">
        <v>443.45</v>
      </c>
      <c r="F224" s="184">
        <v>350</v>
      </c>
      <c r="G224" s="184">
        <v>136</v>
      </c>
      <c r="H224" s="184">
        <v>137</v>
      </c>
      <c r="I224" s="149"/>
      <c r="J224" s="149"/>
      <c r="K224" s="149"/>
    </row>
    <row r="225" spans="3:11" ht="15" customHeight="1" x14ac:dyDescent="0.25">
      <c r="C225" s="126" t="s">
        <v>151</v>
      </c>
      <c r="D225" s="172" t="s">
        <v>187</v>
      </c>
      <c r="E225" s="197">
        <v>375.05</v>
      </c>
      <c r="F225" s="184">
        <v>362</v>
      </c>
      <c r="G225" s="184">
        <v>141</v>
      </c>
      <c r="H225" s="184">
        <v>111</v>
      </c>
      <c r="I225" s="149"/>
      <c r="J225" s="149"/>
      <c r="K225" s="149"/>
    </row>
    <row r="226" spans="3:11" ht="15" customHeight="1" x14ac:dyDescent="0.25">
      <c r="C226" s="126" t="s">
        <v>152</v>
      </c>
      <c r="D226" s="172" t="s">
        <v>187</v>
      </c>
      <c r="E226" s="197">
        <v>0</v>
      </c>
      <c r="F226" s="184">
        <v>0</v>
      </c>
      <c r="G226" s="184" t="s">
        <v>85</v>
      </c>
      <c r="H226" s="184" t="s">
        <v>85</v>
      </c>
      <c r="I226" s="149"/>
      <c r="J226" s="149"/>
      <c r="K226" s="149"/>
    </row>
    <row r="227" spans="3:11" ht="15" customHeight="1" thickBot="1" x14ac:dyDescent="0.3">
      <c r="C227" s="205" t="s">
        <v>69</v>
      </c>
      <c r="D227" s="175" t="s">
        <v>187</v>
      </c>
      <c r="E227" s="165">
        <f>SUM(E224:E226)</f>
        <v>818.5</v>
      </c>
      <c r="F227" s="191">
        <f>+F224+F225+F226</f>
        <v>712</v>
      </c>
      <c r="G227" s="191">
        <f>+G224+G225</f>
        <v>277</v>
      </c>
      <c r="H227" s="191">
        <f>+H224+H225</f>
        <v>248</v>
      </c>
      <c r="I227" s="149"/>
      <c r="J227" s="149"/>
      <c r="K227" s="149"/>
    </row>
    <row r="228" spans="3:11" ht="15" customHeight="1" x14ac:dyDescent="0.25">
      <c r="C228" s="167" t="s">
        <v>70</v>
      </c>
      <c r="D228" s="157"/>
      <c r="E228" s="173"/>
      <c r="F228" s="189"/>
      <c r="G228" s="189"/>
      <c r="H228" s="189"/>
      <c r="I228" s="149"/>
      <c r="J228" s="149"/>
      <c r="K228" s="149"/>
    </row>
    <row r="229" spans="3:11" ht="15" customHeight="1" x14ac:dyDescent="0.25">
      <c r="C229" s="126" t="s">
        <v>150</v>
      </c>
      <c r="D229" s="172" t="s">
        <v>187</v>
      </c>
      <c r="E229" s="173">
        <v>315.39999999999998</v>
      </c>
      <c r="F229" s="184">
        <v>375.65</v>
      </c>
      <c r="G229" s="184">
        <v>129.5</v>
      </c>
      <c r="H229" s="184">
        <v>481</v>
      </c>
      <c r="I229" s="149"/>
      <c r="J229" s="149"/>
      <c r="K229" s="149"/>
    </row>
    <row r="230" spans="3:11" ht="15" customHeight="1" x14ac:dyDescent="0.25">
      <c r="C230" s="126" t="s">
        <v>151</v>
      </c>
      <c r="D230" s="172" t="s">
        <v>187</v>
      </c>
      <c r="E230" s="173">
        <v>152</v>
      </c>
      <c r="F230" s="184">
        <v>145</v>
      </c>
      <c r="G230" s="184">
        <v>82.5</v>
      </c>
      <c r="H230" s="184">
        <v>251</v>
      </c>
      <c r="I230" s="149"/>
      <c r="J230" s="149"/>
      <c r="K230" s="149"/>
    </row>
    <row r="231" spans="3:11" ht="15" customHeight="1" x14ac:dyDescent="0.25">
      <c r="C231" s="126" t="s">
        <v>152</v>
      </c>
      <c r="D231" s="172" t="s">
        <v>187</v>
      </c>
      <c r="E231" s="173">
        <v>0</v>
      </c>
      <c r="F231" s="184">
        <v>0</v>
      </c>
      <c r="G231" s="184" t="s">
        <v>85</v>
      </c>
      <c r="H231" s="184" t="s">
        <v>85</v>
      </c>
      <c r="I231" s="149"/>
      <c r="J231" s="149"/>
      <c r="K231" s="149"/>
    </row>
    <row r="232" spans="3:11" ht="15" customHeight="1" thickBot="1" x14ac:dyDescent="0.3">
      <c r="C232" s="205" t="s">
        <v>71</v>
      </c>
      <c r="D232" s="175" t="s">
        <v>187</v>
      </c>
      <c r="E232" s="176">
        <f>SUM(E229:E231)</f>
        <v>467.4</v>
      </c>
      <c r="F232" s="191">
        <f>+F229+F230+F231</f>
        <v>520.65</v>
      </c>
      <c r="G232" s="191">
        <f>+G229+G230</f>
        <v>212</v>
      </c>
      <c r="H232" s="191">
        <f>+H229+H230</f>
        <v>732</v>
      </c>
      <c r="I232" s="149"/>
      <c r="J232" s="149"/>
      <c r="K232" s="149"/>
    </row>
    <row r="233" spans="3:11" ht="15" customHeight="1" x14ac:dyDescent="0.25">
      <c r="C233" s="192" t="s">
        <v>72</v>
      </c>
      <c r="D233" s="178" t="s">
        <v>187</v>
      </c>
      <c r="E233" s="179">
        <f>+E222+E227+E232</f>
        <v>11760.849999999999</v>
      </c>
      <c r="F233" s="179">
        <f>+F222+F227+F232</f>
        <v>8465.65</v>
      </c>
      <c r="G233" s="179">
        <f>+G222+G227+G232</f>
        <v>6352</v>
      </c>
      <c r="H233" s="179">
        <f>+H222+H227+H232</f>
        <v>4392</v>
      </c>
      <c r="I233" s="149"/>
      <c r="J233" s="149"/>
      <c r="K233" s="229"/>
    </row>
    <row r="235" spans="3:11" ht="20.100000000000001" customHeight="1" x14ac:dyDescent="0.25">
      <c r="C235" s="152" t="s">
        <v>188</v>
      </c>
      <c r="D235" s="149"/>
      <c r="E235" s="149"/>
      <c r="F235" s="149"/>
      <c r="G235" s="149"/>
      <c r="H235" s="149"/>
      <c r="I235" s="149"/>
      <c r="J235" s="149"/>
      <c r="K235" s="149"/>
    </row>
    <row r="236" spans="3:11" ht="15" customHeight="1" x14ac:dyDescent="0.25">
      <c r="C236" s="153"/>
      <c r="D236" s="154" t="s">
        <v>52</v>
      </c>
      <c r="E236" s="154">
        <v>2024</v>
      </c>
      <c r="F236" s="154">
        <v>2023</v>
      </c>
      <c r="G236" s="154">
        <v>2022</v>
      </c>
      <c r="H236" s="155">
        <v>2021</v>
      </c>
      <c r="I236" s="149"/>
      <c r="J236" s="149"/>
      <c r="K236" s="149"/>
    </row>
    <row r="237" spans="3:11" ht="15" customHeight="1" x14ac:dyDescent="0.25">
      <c r="C237" s="167" t="s">
        <v>56</v>
      </c>
      <c r="D237" s="157"/>
      <c r="E237" s="158"/>
      <c r="F237" s="183"/>
      <c r="G237" s="183"/>
      <c r="H237" s="183"/>
      <c r="I237" s="149"/>
      <c r="J237" s="149"/>
      <c r="K237" s="149"/>
    </row>
    <row r="238" spans="3:11" ht="15" customHeight="1" x14ac:dyDescent="0.25">
      <c r="C238" s="126" t="s">
        <v>185</v>
      </c>
      <c r="D238" s="172" t="s">
        <v>187</v>
      </c>
      <c r="E238" s="173">
        <v>67.5</v>
      </c>
      <c r="F238" s="184">
        <v>71</v>
      </c>
      <c r="G238" s="184">
        <v>43</v>
      </c>
      <c r="H238" s="184">
        <v>47</v>
      </c>
      <c r="I238" s="149"/>
      <c r="J238" s="149"/>
      <c r="K238" s="149"/>
    </row>
    <row r="239" spans="3:11" ht="15" customHeight="1" x14ac:dyDescent="0.25">
      <c r="C239" s="126" t="s">
        <v>156</v>
      </c>
      <c r="D239" s="172" t="s">
        <v>187</v>
      </c>
      <c r="E239" s="173">
        <v>10407.5</v>
      </c>
      <c r="F239" s="184">
        <v>7162</v>
      </c>
      <c r="G239" s="184">
        <v>5820</v>
      </c>
      <c r="H239" s="184">
        <v>3365</v>
      </c>
      <c r="I239" s="149"/>
      <c r="J239" s="149"/>
      <c r="K239" s="149"/>
    </row>
    <row r="240" spans="3:11" ht="15" customHeight="1" thickBot="1" x14ac:dyDescent="0.3">
      <c r="C240" s="205" t="s">
        <v>62</v>
      </c>
      <c r="D240" s="175" t="s">
        <v>187</v>
      </c>
      <c r="E240" s="186">
        <f>SUM(E238:E239)</f>
        <v>10475</v>
      </c>
      <c r="F240" s="191">
        <f>+F238+F239</f>
        <v>7233</v>
      </c>
      <c r="G240" s="191">
        <f>+G238+G239</f>
        <v>5863</v>
      </c>
      <c r="H240" s="191">
        <f>+H238+H239</f>
        <v>3412</v>
      </c>
      <c r="I240" s="149"/>
      <c r="J240" s="149"/>
      <c r="K240" s="149"/>
    </row>
    <row r="241" spans="3:11" ht="15" customHeight="1" x14ac:dyDescent="0.25">
      <c r="C241" s="167" t="s">
        <v>63</v>
      </c>
      <c r="D241" s="157"/>
      <c r="E241" s="169"/>
      <c r="F241" s="188"/>
      <c r="G241" s="188"/>
      <c r="H241" s="188"/>
      <c r="I241" s="149"/>
      <c r="J241" s="149"/>
      <c r="K241" s="149"/>
    </row>
    <row r="242" spans="3:11" ht="15" customHeight="1" x14ac:dyDescent="0.25">
      <c r="C242" s="126" t="s">
        <v>185</v>
      </c>
      <c r="D242" s="172" t="s">
        <v>187</v>
      </c>
      <c r="E242" s="173">
        <v>13.95</v>
      </c>
      <c r="F242" s="184">
        <v>70</v>
      </c>
      <c r="G242" s="184">
        <v>12</v>
      </c>
      <c r="H242" s="184">
        <v>44</v>
      </c>
      <c r="I242" s="149"/>
      <c r="J242" s="149"/>
      <c r="K242" s="149"/>
    </row>
    <row r="243" spans="3:11" ht="15" customHeight="1" x14ac:dyDescent="0.25">
      <c r="C243" s="126" t="s">
        <v>156</v>
      </c>
      <c r="D243" s="172" t="s">
        <v>187</v>
      </c>
      <c r="E243" s="197">
        <v>804.55</v>
      </c>
      <c r="F243" s="184">
        <v>642</v>
      </c>
      <c r="G243" s="184">
        <v>265</v>
      </c>
      <c r="H243" s="184">
        <v>204</v>
      </c>
      <c r="I243" s="149"/>
      <c r="J243" s="149"/>
      <c r="K243" s="149"/>
    </row>
    <row r="244" spans="3:11" ht="15" customHeight="1" thickBot="1" x14ac:dyDescent="0.3">
      <c r="C244" s="205" t="s">
        <v>69</v>
      </c>
      <c r="D244" s="175" t="s">
        <v>187</v>
      </c>
      <c r="E244" s="165">
        <f>SUM(E242:E243)</f>
        <v>818.5</v>
      </c>
      <c r="F244" s="191">
        <f>+F242+F243</f>
        <v>712</v>
      </c>
      <c r="G244" s="191">
        <f>+G242+G243</f>
        <v>277</v>
      </c>
      <c r="H244" s="191">
        <f>+H242+H243</f>
        <v>248</v>
      </c>
      <c r="I244" s="149"/>
      <c r="J244" s="149"/>
      <c r="K244" s="149"/>
    </row>
    <row r="245" spans="3:11" ht="15" customHeight="1" x14ac:dyDescent="0.25">
      <c r="C245" s="167" t="s">
        <v>70</v>
      </c>
      <c r="D245" s="157"/>
      <c r="E245" s="173"/>
      <c r="F245" s="189"/>
      <c r="G245" s="189"/>
      <c r="H245" s="189"/>
      <c r="I245" s="149"/>
      <c r="J245" s="149"/>
      <c r="K245" s="149"/>
    </row>
    <row r="246" spans="3:11" ht="15" customHeight="1" x14ac:dyDescent="0.25">
      <c r="C246" s="126" t="s">
        <v>185</v>
      </c>
      <c r="D246" s="172" t="s">
        <v>187</v>
      </c>
      <c r="E246" s="173">
        <v>5.45</v>
      </c>
      <c r="F246" s="184">
        <v>4</v>
      </c>
      <c r="G246" s="184">
        <v>0</v>
      </c>
      <c r="H246" s="184">
        <v>73</v>
      </c>
      <c r="I246" s="149"/>
      <c r="J246" s="149"/>
      <c r="K246" s="149"/>
    </row>
    <row r="247" spans="3:11" ht="15" customHeight="1" x14ac:dyDescent="0.25">
      <c r="C247" s="126" t="s">
        <v>156</v>
      </c>
      <c r="D247" s="172" t="s">
        <v>187</v>
      </c>
      <c r="E247" s="173">
        <v>461.95</v>
      </c>
      <c r="F247" s="184">
        <v>517</v>
      </c>
      <c r="G247" s="184">
        <v>212</v>
      </c>
      <c r="H247" s="184">
        <v>659</v>
      </c>
      <c r="I247" s="149"/>
      <c r="J247" s="149"/>
      <c r="K247" s="149"/>
    </row>
    <row r="248" spans="3:11" ht="15" customHeight="1" thickBot="1" x14ac:dyDescent="0.3">
      <c r="C248" s="205" t="s">
        <v>71</v>
      </c>
      <c r="D248" s="175" t="s">
        <v>187</v>
      </c>
      <c r="E248" s="193">
        <f>SUM(E246:E247)</f>
        <v>467.4</v>
      </c>
      <c r="F248" s="191">
        <f>+F246+F247</f>
        <v>521</v>
      </c>
      <c r="G248" s="191">
        <f>+G246+G247</f>
        <v>212</v>
      </c>
      <c r="H248" s="191">
        <f>+H246+H247</f>
        <v>732</v>
      </c>
      <c r="I248" s="149"/>
      <c r="J248" s="149"/>
      <c r="K248" s="149"/>
    </row>
    <row r="249" spans="3:11" ht="15" customHeight="1" x14ac:dyDescent="0.25">
      <c r="C249" s="192" t="s">
        <v>72</v>
      </c>
      <c r="D249" s="178" t="s">
        <v>187</v>
      </c>
      <c r="E249" s="179">
        <f>+E240+E244+E248</f>
        <v>11760.9</v>
      </c>
      <c r="F249" s="179">
        <f>+F240+F244+F248</f>
        <v>8466</v>
      </c>
      <c r="G249" s="179">
        <f>+G240+G244+G248</f>
        <v>6352</v>
      </c>
      <c r="H249" s="179">
        <f>+H240+H244+H248</f>
        <v>4392</v>
      </c>
      <c r="I249" s="149"/>
      <c r="J249" s="149"/>
      <c r="K249" s="149"/>
    </row>
  </sheetData>
  <sheetProtection algorithmName="SHA-512" hashValue="2nIvn0S8BrgcH59864GaxxzHVUBdrdy9V1Npwd3JhOEhR5lYzRV6xPplSJc4qeVLE7KRmFhKbq3MPfLR5F4ssg==" saltValue="I97SKOrsciGENxgIEigwiw==" spinCount="100000" sheet="1" objects="1" scenarios="1"/>
  <mergeCells count="6">
    <mergeCell ref="C24:H24"/>
    <mergeCell ref="C61:H61"/>
    <mergeCell ref="C90:H90"/>
    <mergeCell ref="C135:H135"/>
    <mergeCell ref="C179:H179"/>
    <mergeCell ref="C162:H162"/>
  </mergeCells>
  <hyperlinks>
    <hyperlink ref="C3" location="CONTENTS!Print_Area" display="Back to Contents" xr:uid="{2DCB5B99-A546-495E-B523-8C2BFC21E597}"/>
  </hyperlinks>
  <pageMargins left="0.7" right="0.7" top="0.75" bottom="0.75" header="0.3" footer="0.3"/>
  <pageSetup paperSize="9" scale="61"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9175A7-C79F-4A6E-AB5C-8F043675EA3C}">
  <sheetPr>
    <tabColor theme="7" tint="0.749992370372631"/>
    <pageSetUpPr autoPageBreaks="0"/>
  </sheetPr>
  <dimension ref="B1:G83"/>
  <sheetViews>
    <sheetView showGridLines="0" zoomScaleNormal="100" workbookViewId="0">
      <pane xSplit="1" ySplit="3" topLeftCell="B4" activePane="bottomRight" state="frozen"/>
      <selection pane="topRight" activeCell="C28" sqref="C28"/>
      <selection pane="bottomLeft" activeCell="C28" sqref="C28"/>
      <selection pane="bottomRight" activeCell="D26" sqref="D26"/>
    </sheetView>
  </sheetViews>
  <sheetFormatPr defaultColWidth="13.5703125" defaultRowHeight="15" customHeight="1" x14ac:dyDescent="0.25"/>
  <cols>
    <col min="1" max="1" width="1.7109375" style="1" customWidth="1"/>
    <col min="2" max="2" width="65.7109375" style="1" customWidth="1"/>
    <col min="3" max="3" width="8.42578125" style="1" customWidth="1"/>
    <col min="4" max="15" width="11.7109375" style="1" customWidth="1"/>
    <col min="16" max="16384" width="13.5703125" style="1"/>
  </cols>
  <sheetData>
    <row r="1" spans="2:7" ht="12" customHeight="1" x14ac:dyDescent="0.25"/>
    <row r="2" spans="2:7" s="9" customFormat="1" ht="33.75" customHeight="1" x14ac:dyDescent="0.25">
      <c r="B2" s="43" t="s">
        <v>39</v>
      </c>
    </row>
    <row r="3" spans="2:7" s="9" customFormat="1" ht="22.5" customHeight="1" x14ac:dyDescent="0.25">
      <c r="B3" s="253" t="s">
        <v>50</v>
      </c>
    </row>
    <row r="4" spans="2:7" ht="9.9499999999999993" customHeight="1" x14ac:dyDescent="0.25"/>
    <row r="5" spans="2:7" ht="20.100000000000001" customHeight="1" x14ac:dyDescent="0.25">
      <c r="B5" s="10" t="s">
        <v>189</v>
      </c>
    </row>
    <row r="6" spans="2:7" ht="15" customHeight="1" x14ac:dyDescent="0.25">
      <c r="B6" s="34"/>
      <c r="C6" s="35" t="s">
        <v>52</v>
      </c>
      <c r="D6" s="35">
        <v>2024</v>
      </c>
      <c r="E6" s="35">
        <v>2023</v>
      </c>
      <c r="F6" s="35">
        <v>2022</v>
      </c>
      <c r="G6" s="36">
        <v>2021</v>
      </c>
    </row>
    <row r="7" spans="2:7" ht="15" customHeight="1" x14ac:dyDescent="0.25">
      <c r="B7" s="16" t="s">
        <v>56</v>
      </c>
      <c r="C7" s="17"/>
      <c r="D7" s="109"/>
      <c r="E7" s="50"/>
      <c r="F7" s="50"/>
      <c r="G7" s="50"/>
    </row>
    <row r="8" spans="2:7" ht="15" customHeight="1" x14ac:dyDescent="0.25">
      <c r="B8" s="126" t="s">
        <v>190</v>
      </c>
      <c r="C8" s="19" t="s">
        <v>89</v>
      </c>
      <c r="D8" s="146">
        <v>3.3</v>
      </c>
      <c r="E8" s="133">
        <v>9.9</v>
      </c>
      <c r="F8" s="133">
        <v>3.8</v>
      </c>
      <c r="G8" s="268">
        <v>4.7</v>
      </c>
    </row>
    <row r="9" spans="2:7" ht="15" customHeight="1" x14ac:dyDescent="0.25">
      <c r="B9" s="126" t="s">
        <v>191</v>
      </c>
      <c r="C9" s="19" t="s">
        <v>89</v>
      </c>
      <c r="D9" s="146">
        <v>0</v>
      </c>
      <c r="E9" s="133">
        <v>3.3</v>
      </c>
      <c r="F9" s="133">
        <v>0</v>
      </c>
      <c r="G9" s="268">
        <v>1.6</v>
      </c>
    </row>
    <row r="10" spans="2:7" ht="15" customHeight="1" thickBot="1" x14ac:dyDescent="0.3">
      <c r="B10" s="293" t="s">
        <v>192</v>
      </c>
      <c r="C10" s="217" t="s">
        <v>89</v>
      </c>
      <c r="D10" s="219">
        <v>0</v>
      </c>
      <c r="E10" s="220">
        <v>0</v>
      </c>
      <c r="F10" s="220">
        <v>0</v>
      </c>
      <c r="G10" s="291">
        <v>0</v>
      </c>
    </row>
    <row r="11" spans="2:7" ht="15" customHeight="1" x14ac:dyDescent="0.25">
      <c r="B11" s="16" t="s">
        <v>63</v>
      </c>
      <c r="C11" s="58"/>
      <c r="D11" s="112"/>
      <c r="E11" s="69"/>
      <c r="F11" s="69"/>
      <c r="G11" s="69"/>
    </row>
    <row r="12" spans="2:7" ht="15" customHeight="1" x14ac:dyDescent="0.25">
      <c r="B12" s="126" t="s">
        <v>193</v>
      </c>
      <c r="C12" s="19" t="s">
        <v>89</v>
      </c>
      <c r="D12" s="146">
        <v>2</v>
      </c>
      <c r="E12" s="133">
        <v>2.9</v>
      </c>
      <c r="F12" s="133">
        <v>2.8</v>
      </c>
      <c r="G12" s="268">
        <v>8.3000000000000007</v>
      </c>
    </row>
    <row r="13" spans="2:7" ht="15" customHeight="1" x14ac:dyDescent="0.25">
      <c r="B13" s="126" t="s">
        <v>194</v>
      </c>
      <c r="C13" s="19" t="s">
        <v>89</v>
      </c>
      <c r="D13" s="146">
        <v>0</v>
      </c>
      <c r="E13" s="133">
        <v>1.1000000000000001</v>
      </c>
      <c r="F13" s="133">
        <v>0.4</v>
      </c>
      <c r="G13" s="268">
        <v>0.9</v>
      </c>
    </row>
    <row r="14" spans="2:7" ht="15" customHeight="1" thickBot="1" x14ac:dyDescent="0.3">
      <c r="B14" s="293" t="s">
        <v>192</v>
      </c>
      <c r="C14" s="217" t="s">
        <v>89</v>
      </c>
      <c r="D14" s="219">
        <v>0</v>
      </c>
      <c r="E14" s="220">
        <v>0</v>
      </c>
      <c r="F14" s="220">
        <v>0</v>
      </c>
      <c r="G14" s="291">
        <v>0</v>
      </c>
    </row>
    <row r="15" spans="2:7" ht="15" customHeight="1" x14ac:dyDescent="0.25">
      <c r="B15" s="16" t="s">
        <v>70</v>
      </c>
      <c r="C15" s="58"/>
      <c r="D15" s="112"/>
      <c r="E15" s="69"/>
      <c r="F15" s="69"/>
      <c r="G15" s="69"/>
    </row>
    <row r="16" spans="2:7" ht="15" customHeight="1" x14ac:dyDescent="0.25">
      <c r="B16" s="126" t="s">
        <v>193</v>
      </c>
      <c r="C16" s="19" t="s">
        <v>89</v>
      </c>
      <c r="D16" s="146">
        <v>2.7</v>
      </c>
      <c r="E16" s="133">
        <v>5</v>
      </c>
      <c r="F16" s="133">
        <v>3.4</v>
      </c>
      <c r="G16" s="268">
        <v>3</v>
      </c>
    </row>
    <row r="17" spans="2:7" ht="15" customHeight="1" x14ac:dyDescent="0.25">
      <c r="B17" s="126" t="s">
        <v>194</v>
      </c>
      <c r="C17" s="19" t="s">
        <v>89</v>
      </c>
      <c r="D17" s="146">
        <v>2.7</v>
      </c>
      <c r="E17" s="133">
        <v>4</v>
      </c>
      <c r="F17" s="133">
        <v>0</v>
      </c>
      <c r="G17" s="268">
        <v>0</v>
      </c>
    </row>
    <row r="18" spans="2:7" ht="15" customHeight="1" thickBot="1" x14ac:dyDescent="0.3">
      <c r="B18" s="293" t="s">
        <v>192</v>
      </c>
      <c r="C18" s="217" t="s">
        <v>89</v>
      </c>
      <c r="D18" s="219">
        <v>0</v>
      </c>
      <c r="E18" s="220">
        <v>0</v>
      </c>
      <c r="F18" s="220">
        <v>0</v>
      </c>
      <c r="G18" s="291">
        <v>0</v>
      </c>
    </row>
    <row r="19" spans="2:7" ht="15" customHeight="1" x14ac:dyDescent="0.25">
      <c r="B19" s="305" t="s">
        <v>72</v>
      </c>
      <c r="C19" s="306"/>
      <c r="D19" s="307"/>
      <c r="E19" s="308"/>
      <c r="F19" s="308"/>
      <c r="G19" s="308"/>
    </row>
    <row r="20" spans="2:7" ht="15" customHeight="1" x14ac:dyDescent="0.25">
      <c r="B20" s="298" t="s">
        <v>193</v>
      </c>
      <c r="C20" s="286" t="s">
        <v>89</v>
      </c>
      <c r="D20" s="310">
        <v>2.4</v>
      </c>
      <c r="E20" s="311">
        <v>4.3</v>
      </c>
      <c r="F20" s="311">
        <v>3.1</v>
      </c>
      <c r="G20" s="311">
        <v>6.7</v>
      </c>
    </row>
    <row r="21" spans="2:7" ht="15" customHeight="1" x14ac:dyDescent="0.25">
      <c r="B21" s="298" t="s">
        <v>194</v>
      </c>
      <c r="C21" s="286" t="s">
        <v>89</v>
      </c>
      <c r="D21" s="310">
        <v>0.7</v>
      </c>
      <c r="E21" s="311">
        <v>2.1</v>
      </c>
      <c r="F21" s="311">
        <v>0.2</v>
      </c>
      <c r="G21" s="311">
        <v>0.8</v>
      </c>
    </row>
    <row r="22" spans="2:7" ht="15" customHeight="1" thickBot="1" x14ac:dyDescent="0.3">
      <c r="B22" s="309" t="s">
        <v>192</v>
      </c>
      <c r="C22" s="312" t="s">
        <v>89</v>
      </c>
      <c r="D22" s="313">
        <v>0</v>
      </c>
      <c r="E22" s="314">
        <v>0</v>
      </c>
      <c r="F22" s="314">
        <v>0</v>
      </c>
      <c r="G22" s="313">
        <v>0</v>
      </c>
    </row>
    <row r="24" spans="2:7" ht="20.100000000000001" customHeight="1" x14ac:dyDescent="0.25">
      <c r="B24" s="10" t="s">
        <v>195</v>
      </c>
    </row>
    <row r="25" spans="2:7" ht="15" customHeight="1" x14ac:dyDescent="0.25">
      <c r="B25" s="34"/>
      <c r="C25" s="35" t="s">
        <v>52</v>
      </c>
      <c r="D25" s="35">
        <v>2024</v>
      </c>
      <c r="E25" s="35">
        <v>2023</v>
      </c>
      <c r="F25" s="35">
        <v>2022</v>
      </c>
      <c r="G25" s="36">
        <v>2021</v>
      </c>
    </row>
    <row r="26" spans="2:7" ht="15" customHeight="1" x14ac:dyDescent="0.25">
      <c r="B26" s="16" t="s">
        <v>63</v>
      </c>
      <c r="C26" s="58"/>
      <c r="D26" s="112"/>
      <c r="E26" s="69"/>
      <c r="F26" s="69"/>
      <c r="G26" s="69"/>
    </row>
    <row r="27" spans="2:7" ht="15" customHeight="1" x14ac:dyDescent="0.25">
      <c r="B27" s="221" t="s">
        <v>196</v>
      </c>
      <c r="C27" s="58" t="s">
        <v>112</v>
      </c>
      <c r="D27" s="128">
        <v>1</v>
      </c>
      <c r="E27" s="214">
        <v>1</v>
      </c>
      <c r="F27" s="214">
        <v>1</v>
      </c>
      <c r="G27" s="214">
        <v>1</v>
      </c>
    </row>
    <row r="28" spans="2:7" ht="15" customHeight="1" x14ac:dyDescent="0.25">
      <c r="B28" s="221" t="s">
        <v>197</v>
      </c>
      <c r="C28" s="58"/>
      <c r="D28" s="128"/>
      <c r="E28" s="214">
        <v>0.98799999999999999</v>
      </c>
      <c r="F28" s="214">
        <v>0.99</v>
      </c>
      <c r="G28" s="214">
        <v>0.98899999999999999</v>
      </c>
    </row>
    <row r="29" spans="2:7" ht="15" customHeight="1" x14ac:dyDescent="0.25">
      <c r="B29" s="230" t="s">
        <v>90</v>
      </c>
      <c r="C29" s="58" t="s">
        <v>112</v>
      </c>
      <c r="D29" s="128">
        <v>0.96399999999999997</v>
      </c>
      <c r="E29" s="360">
        <v>0.96899999999999997</v>
      </c>
      <c r="F29" s="360">
        <v>0.98399999999999999</v>
      </c>
      <c r="G29" s="360">
        <v>0.98399999999999999</v>
      </c>
    </row>
    <row r="30" spans="2:7" ht="15" customHeight="1" x14ac:dyDescent="0.25">
      <c r="B30" s="230" t="s">
        <v>67</v>
      </c>
      <c r="C30" s="58" t="s">
        <v>112</v>
      </c>
      <c r="D30" s="128">
        <v>1</v>
      </c>
      <c r="E30" s="360">
        <v>1</v>
      </c>
      <c r="F30" s="360">
        <v>1</v>
      </c>
      <c r="G30" s="360">
        <v>1</v>
      </c>
    </row>
    <row r="31" spans="2:7" ht="15" customHeight="1" x14ac:dyDescent="0.25">
      <c r="B31" s="230" t="s">
        <v>198</v>
      </c>
      <c r="C31" s="58" t="s">
        <v>112</v>
      </c>
      <c r="D31" s="128">
        <v>0.99</v>
      </c>
      <c r="E31" s="360">
        <v>0.98399999999999999</v>
      </c>
      <c r="F31" s="360">
        <v>0.99399999999999999</v>
      </c>
      <c r="G31" s="360">
        <v>0.996</v>
      </c>
    </row>
    <row r="32" spans="2:7" ht="15" customHeight="1" x14ac:dyDescent="0.25">
      <c r="B32" s="230" t="s">
        <v>66</v>
      </c>
      <c r="C32" s="58" t="s">
        <v>112</v>
      </c>
      <c r="D32" s="128">
        <v>0.998</v>
      </c>
      <c r="E32" s="360">
        <v>0.998</v>
      </c>
      <c r="F32" s="360">
        <v>0.995</v>
      </c>
      <c r="G32" s="360">
        <v>0.996</v>
      </c>
    </row>
    <row r="33" spans="2:7" ht="15" customHeight="1" x14ac:dyDescent="0.25">
      <c r="B33" s="292" t="s">
        <v>199</v>
      </c>
      <c r="C33" s="58"/>
      <c r="D33" s="129"/>
      <c r="E33" s="215">
        <v>0.996</v>
      </c>
      <c r="F33" s="215">
        <v>0.99299999999999999</v>
      </c>
      <c r="G33" s="215">
        <v>0.99199999999999999</v>
      </c>
    </row>
    <row r="34" spans="2:7" ht="15" customHeight="1" x14ac:dyDescent="0.25">
      <c r="B34" s="230" t="s">
        <v>90</v>
      </c>
      <c r="C34" s="58" t="s">
        <v>112</v>
      </c>
      <c r="D34" s="129">
        <v>0.998</v>
      </c>
      <c r="E34" s="360">
        <v>1</v>
      </c>
      <c r="F34" s="360">
        <v>1</v>
      </c>
      <c r="G34" s="360">
        <v>0.999</v>
      </c>
    </row>
    <row r="35" spans="2:7" ht="15" customHeight="1" x14ac:dyDescent="0.25">
      <c r="B35" s="230" t="s">
        <v>67</v>
      </c>
      <c r="C35" s="58" t="s">
        <v>112</v>
      </c>
      <c r="D35" s="129">
        <v>1</v>
      </c>
      <c r="E35" s="360">
        <v>0.99299999999999999</v>
      </c>
      <c r="F35" s="360">
        <v>0.98099999999999998</v>
      </c>
      <c r="G35" s="360">
        <v>0.97899999999999998</v>
      </c>
    </row>
    <row r="36" spans="2:7" ht="15" customHeight="1" x14ac:dyDescent="0.25">
      <c r="B36" s="230" t="s">
        <v>198</v>
      </c>
      <c r="C36" s="58" t="s">
        <v>112</v>
      </c>
      <c r="D36" s="270">
        <v>0.996</v>
      </c>
      <c r="E36" s="360">
        <v>0.99</v>
      </c>
      <c r="F36" s="360">
        <v>0.996</v>
      </c>
      <c r="G36" s="360">
        <v>0.99960000000000004</v>
      </c>
    </row>
    <row r="37" spans="2:7" ht="15" customHeight="1" thickBot="1" x14ac:dyDescent="0.3">
      <c r="B37" s="269" t="s">
        <v>66</v>
      </c>
      <c r="C37" s="272" t="s">
        <v>112</v>
      </c>
      <c r="D37" s="271">
        <v>1</v>
      </c>
      <c r="E37" s="361">
        <v>1</v>
      </c>
      <c r="F37" s="362">
        <v>0.99399999999999999</v>
      </c>
      <c r="G37" s="362">
        <v>0.995</v>
      </c>
    </row>
    <row r="38" spans="2:7" ht="15" customHeight="1" x14ac:dyDescent="0.25">
      <c r="B38" s="16" t="s">
        <v>70</v>
      </c>
      <c r="C38" s="58"/>
      <c r="D38" s="129"/>
      <c r="E38" s="69"/>
      <c r="F38" s="334"/>
      <c r="G38" s="334"/>
    </row>
    <row r="39" spans="2:7" ht="15" customHeight="1" x14ac:dyDescent="0.25">
      <c r="B39" s="221" t="s">
        <v>200</v>
      </c>
      <c r="C39" s="58" t="s">
        <v>112</v>
      </c>
      <c r="D39" s="128">
        <v>1</v>
      </c>
      <c r="E39" s="214">
        <v>1</v>
      </c>
      <c r="F39" s="214">
        <v>1</v>
      </c>
      <c r="G39" s="214">
        <v>1</v>
      </c>
    </row>
    <row r="40" spans="2:7" ht="15" customHeight="1" x14ac:dyDescent="0.25">
      <c r="B40" s="126" t="s">
        <v>201</v>
      </c>
      <c r="C40" s="58" t="s">
        <v>112</v>
      </c>
      <c r="D40" s="128">
        <v>0.97899999999999998</v>
      </c>
      <c r="E40" s="214">
        <v>0.98499999999999999</v>
      </c>
      <c r="F40" s="214">
        <v>0.98799999999999999</v>
      </c>
      <c r="G40" s="214">
        <v>0.98</v>
      </c>
    </row>
    <row r="41" spans="2:7" ht="15" customHeight="1" thickBot="1" x14ac:dyDescent="0.3">
      <c r="B41" s="293" t="s">
        <v>202</v>
      </c>
      <c r="C41" s="217" t="s">
        <v>112</v>
      </c>
      <c r="D41" s="303">
        <v>0.95</v>
      </c>
      <c r="E41" s="304">
        <v>0.995</v>
      </c>
      <c r="F41" s="304">
        <v>0.99099999999999999</v>
      </c>
      <c r="G41" s="304">
        <v>0.97</v>
      </c>
    </row>
    <row r="42" spans="2:7" s="223" customFormat="1" ht="15" customHeight="1" x14ac:dyDescent="0.25">
      <c r="B42" s="381" t="s">
        <v>203</v>
      </c>
      <c r="C42" s="381"/>
      <c r="D42" s="381"/>
      <c r="E42" s="381"/>
      <c r="F42" s="381"/>
      <c r="G42" s="381"/>
    </row>
    <row r="43" spans="2:7" s="223" customFormat="1" ht="15" customHeight="1" x14ac:dyDescent="0.25">
      <c r="B43" s="276" t="s">
        <v>204</v>
      </c>
      <c r="C43" s="288"/>
      <c r="D43" s="288"/>
      <c r="E43" s="288"/>
      <c r="F43" s="288"/>
      <c r="G43" s="288"/>
    </row>
    <row r="44" spans="2:7" s="223" customFormat="1" ht="15" customHeight="1" x14ac:dyDescent="0.25">
      <c r="B44" s="276" t="s">
        <v>205</v>
      </c>
      <c r="C44" s="288"/>
      <c r="D44" s="288"/>
      <c r="E44" s="288"/>
      <c r="F44" s="288"/>
      <c r="G44" s="288"/>
    </row>
    <row r="46" spans="2:7" ht="20.100000000000001" customHeight="1" x14ac:dyDescent="0.25">
      <c r="B46" s="10" t="s">
        <v>206</v>
      </c>
    </row>
    <row r="47" spans="2:7" ht="15" customHeight="1" x14ac:dyDescent="0.25">
      <c r="B47" s="34"/>
      <c r="C47" s="35" t="s">
        <v>52</v>
      </c>
      <c r="D47" s="35">
        <v>2024</v>
      </c>
      <c r="E47" s="35">
        <v>2023</v>
      </c>
      <c r="F47" s="35">
        <v>2022</v>
      </c>
      <c r="G47" s="36">
        <v>2021</v>
      </c>
    </row>
    <row r="48" spans="2:7" ht="15" customHeight="1" x14ac:dyDescent="0.25">
      <c r="B48" s="16" t="s">
        <v>56</v>
      </c>
      <c r="C48" s="58"/>
      <c r="D48" s="112"/>
      <c r="E48" s="69"/>
      <c r="F48" s="69"/>
      <c r="G48" s="69"/>
    </row>
    <row r="49" spans="2:7" ht="15" customHeight="1" x14ac:dyDescent="0.25">
      <c r="B49" s="221" t="s">
        <v>207</v>
      </c>
      <c r="C49" s="58" t="s">
        <v>112</v>
      </c>
      <c r="D49" s="128">
        <v>0</v>
      </c>
      <c r="E49" s="79">
        <v>0</v>
      </c>
      <c r="F49" s="79">
        <v>0</v>
      </c>
      <c r="G49" s="79">
        <v>0</v>
      </c>
    </row>
    <row r="50" spans="2:7" ht="15" customHeight="1" x14ac:dyDescent="0.25">
      <c r="B50" s="221" t="s">
        <v>208</v>
      </c>
      <c r="C50" s="78" t="s">
        <v>112</v>
      </c>
      <c r="D50" s="128">
        <v>0.78400000000000003</v>
      </c>
      <c r="E50" s="79">
        <v>0.81699999999999995</v>
      </c>
      <c r="F50" s="79">
        <v>0.82</v>
      </c>
      <c r="G50" s="79">
        <v>0.83</v>
      </c>
    </row>
    <row r="83" ht="20.100000000000001" customHeight="1" x14ac:dyDescent="0.25"/>
  </sheetData>
  <sheetProtection algorithmName="SHA-512" hashValue="KjmONtEOMVFnUtYdOjM+n9Og7h3PnmnK8x0Q6zzbsrKmf22NjfBqb5Y6kyXPB2iaa/HbX5TkEDMWWSOzc6gkpg==" saltValue="MV+pVhqz0o3wBpSnHYvu5Q==" spinCount="100000" sheet="1" objects="1" scenarios="1"/>
  <mergeCells count="1">
    <mergeCell ref="B42:G42"/>
  </mergeCells>
  <hyperlinks>
    <hyperlink ref="B3" location="CONTENTS!Print_Area" display="Back to Contents" xr:uid="{287F154B-4981-454F-8EA3-7E0F33C34871}"/>
  </hyperlinks>
  <pageMargins left="0.7" right="0.7" top="0.75" bottom="0.75" header="0.3" footer="0.3"/>
  <pageSetup paperSize="9" scale="61"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F42CB7-0E03-4609-A393-ACDD8D6AABFE}">
  <sheetPr>
    <tabColor theme="7" tint="0.749992370372631"/>
    <pageSetUpPr autoPageBreaks="0"/>
  </sheetPr>
  <dimension ref="B1:G95"/>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703125" defaultRowHeight="15" customHeight="1" x14ac:dyDescent="0.25"/>
  <cols>
    <col min="1" max="1" width="1.7109375" style="1" customWidth="1"/>
    <col min="2" max="2" width="65.7109375" style="1" customWidth="1"/>
    <col min="3" max="3" width="8.42578125" style="1" customWidth="1"/>
    <col min="4" max="15" width="11.7109375" style="1" customWidth="1"/>
    <col min="16" max="16384" width="13.5703125" style="1"/>
  </cols>
  <sheetData>
    <row r="1" spans="2:7" ht="12" customHeight="1" x14ac:dyDescent="0.25"/>
    <row r="2" spans="2:7" s="9" customFormat="1" ht="33.75" customHeight="1" x14ac:dyDescent="0.25">
      <c r="B2" s="43" t="s">
        <v>209</v>
      </c>
    </row>
    <row r="3" spans="2:7" s="9" customFormat="1" ht="22.5" customHeight="1" x14ac:dyDescent="0.25">
      <c r="B3" s="253" t="s">
        <v>50</v>
      </c>
    </row>
    <row r="4" spans="2:7" ht="9.9499999999999993" customHeight="1" x14ac:dyDescent="0.25"/>
    <row r="5" spans="2:7" ht="20.100000000000001" customHeight="1" x14ac:dyDescent="0.25">
      <c r="B5" s="10" t="s">
        <v>210</v>
      </c>
    </row>
    <row r="6" spans="2:7" ht="15" customHeight="1" x14ac:dyDescent="0.25">
      <c r="B6" s="34"/>
      <c r="C6" s="35" t="s">
        <v>52</v>
      </c>
      <c r="D6" s="35">
        <v>2024</v>
      </c>
      <c r="E6" s="35">
        <v>2023</v>
      </c>
      <c r="F6" s="35">
        <v>2022</v>
      </c>
      <c r="G6" s="36">
        <v>2021</v>
      </c>
    </row>
    <row r="7" spans="2:7" ht="15" customHeight="1" x14ac:dyDescent="0.25">
      <c r="B7" s="72" t="s">
        <v>211</v>
      </c>
      <c r="C7" s="132" t="s">
        <v>212</v>
      </c>
      <c r="D7" s="109">
        <v>510</v>
      </c>
      <c r="E7" s="74">
        <v>524</v>
      </c>
      <c r="F7" s="74">
        <v>503</v>
      </c>
      <c r="G7" s="74">
        <v>457</v>
      </c>
    </row>
    <row r="8" spans="2:7" ht="15" customHeight="1" x14ac:dyDescent="0.25">
      <c r="B8" s="354" t="s">
        <v>213</v>
      </c>
      <c r="C8" s="355"/>
      <c r="D8" s="222"/>
      <c r="E8" s="353"/>
      <c r="F8" s="353"/>
      <c r="G8" s="353"/>
    </row>
    <row r="9" spans="2:7" ht="15" customHeight="1" x14ac:dyDescent="0.25">
      <c r="B9" s="75" t="s">
        <v>214</v>
      </c>
      <c r="C9" s="19" t="s">
        <v>215</v>
      </c>
      <c r="D9" s="110">
        <v>400.5</v>
      </c>
      <c r="E9" s="77">
        <v>230.5</v>
      </c>
      <c r="F9" s="77" t="s">
        <v>85</v>
      </c>
      <c r="G9" s="77" t="s">
        <v>85</v>
      </c>
    </row>
    <row r="10" spans="2:7" ht="15" customHeight="1" x14ac:dyDescent="0.25">
      <c r="B10" s="75" t="s">
        <v>216</v>
      </c>
      <c r="C10" s="19" t="s">
        <v>215</v>
      </c>
      <c r="D10" s="110">
        <v>249</v>
      </c>
      <c r="E10" s="77">
        <v>261</v>
      </c>
      <c r="F10" s="77" t="s">
        <v>85</v>
      </c>
      <c r="G10" s="77" t="s">
        <v>85</v>
      </c>
    </row>
    <row r="11" spans="2:7" ht="15" customHeight="1" thickBot="1" x14ac:dyDescent="0.3">
      <c r="B11" s="75" t="s">
        <v>217</v>
      </c>
      <c r="C11" s="19" t="s">
        <v>215</v>
      </c>
      <c r="D11" s="110">
        <v>176</v>
      </c>
      <c r="E11" s="77">
        <v>178</v>
      </c>
      <c r="F11" s="77" t="s">
        <v>85</v>
      </c>
      <c r="G11" s="77" t="s">
        <v>85</v>
      </c>
    </row>
    <row r="12" spans="2:7" ht="15" customHeight="1" x14ac:dyDescent="0.25">
      <c r="B12" s="305" t="s">
        <v>218</v>
      </c>
      <c r="C12" s="329" t="s">
        <v>215</v>
      </c>
      <c r="D12" s="330">
        <f>+D9+D10+D11</f>
        <v>825.5</v>
      </c>
      <c r="E12" s="330">
        <f>+E9+E10+E11</f>
        <v>669.5</v>
      </c>
      <c r="F12" s="330">
        <v>359</v>
      </c>
      <c r="G12" s="330">
        <v>76</v>
      </c>
    </row>
    <row r="45" ht="20.100000000000001" customHeight="1" x14ac:dyDescent="0.25"/>
    <row r="62" ht="20.100000000000001" customHeight="1" x14ac:dyDescent="0.25"/>
    <row r="95" ht="20.100000000000001" customHeight="1" x14ac:dyDescent="0.25"/>
  </sheetData>
  <sheetProtection algorithmName="SHA-512" hashValue="oipOJAEktZ+WOMcL5V+QorNtlfmCS4trnmeSDtMc7ZrUbMKvm0O5MWWoUaKVAxnm629u58WP3ryC+5gkyhvlHw==" saltValue="DqKjZ+hPCmIbI33JeSVTbQ==" spinCount="100000" sheet="1" objects="1" scenarios="1"/>
  <hyperlinks>
    <hyperlink ref="B3" location="CONTENTS!Print_Area" display="Back to Contents" xr:uid="{633F31A5-4E1B-43BC-AD61-F6C54BE3F8C3}"/>
  </hyperlinks>
  <pageMargins left="0.7" right="0.7" top="0.75" bottom="0.75" header="0.3" footer="0.3"/>
  <pageSetup paperSize="9" scale="61" orientation="landscape" r:id="rId1"/>
  <ignoredErrors>
    <ignoredError sqref="C7" numberStoredAsText="1"/>
  </ignoredError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797DFD-B19E-4D60-8BFB-736875EC7CD2}">
  <sheetPr>
    <tabColor theme="7" tint="0.749992370372631"/>
    <pageSetUpPr autoPageBreaks="0"/>
  </sheetPr>
  <dimension ref="B1:H27"/>
  <sheetViews>
    <sheetView showGridLines="0" zoomScaleNormal="100" workbookViewId="0">
      <pane xSplit="1" ySplit="3" topLeftCell="B4" activePane="bottomRight" state="frozen"/>
      <selection pane="topRight" activeCell="C28" sqref="C28"/>
      <selection pane="bottomLeft" activeCell="C28" sqref="C28"/>
      <selection pane="bottomRight"/>
    </sheetView>
  </sheetViews>
  <sheetFormatPr defaultColWidth="13.5703125" defaultRowHeight="15" customHeight="1" x14ac:dyDescent="0.25"/>
  <cols>
    <col min="1" max="1" width="1.7109375" style="1" customWidth="1"/>
    <col min="2" max="2" width="65.7109375" style="1" customWidth="1"/>
    <col min="3" max="3" width="8.42578125" style="1" customWidth="1"/>
    <col min="4" max="15" width="11.7109375" style="1" customWidth="1"/>
    <col min="16" max="16384" width="13.5703125" style="1"/>
  </cols>
  <sheetData>
    <row r="1" spans="2:7" ht="12" customHeight="1" x14ac:dyDescent="0.25"/>
    <row r="2" spans="2:7" s="9" customFormat="1" ht="33.75" customHeight="1" x14ac:dyDescent="0.25">
      <c r="B2" s="43" t="s">
        <v>41</v>
      </c>
    </row>
    <row r="3" spans="2:7" s="9" customFormat="1" ht="22.5" customHeight="1" x14ac:dyDescent="0.25">
      <c r="B3" s="253" t="s">
        <v>50</v>
      </c>
    </row>
    <row r="4" spans="2:7" ht="9.9499999999999993" customHeight="1" x14ac:dyDescent="0.25"/>
    <row r="5" spans="2:7" ht="20.100000000000001" customHeight="1" x14ac:dyDescent="0.25">
      <c r="B5" s="10" t="s">
        <v>219</v>
      </c>
    </row>
    <row r="6" spans="2:7" ht="15" customHeight="1" x14ac:dyDescent="0.25">
      <c r="B6" s="34"/>
      <c r="C6" s="35" t="s">
        <v>52</v>
      </c>
      <c r="D6" s="35">
        <v>2024</v>
      </c>
      <c r="E6" s="35">
        <v>2023</v>
      </c>
      <c r="F6" s="35">
        <v>2022</v>
      </c>
      <c r="G6" s="36">
        <v>2021</v>
      </c>
    </row>
    <row r="7" spans="2:7" ht="15" customHeight="1" x14ac:dyDescent="0.25">
      <c r="B7" s="72" t="s">
        <v>220</v>
      </c>
      <c r="C7" s="73" t="s">
        <v>89</v>
      </c>
      <c r="D7" s="50">
        <v>1435</v>
      </c>
      <c r="E7" s="74">
        <v>1635</v>
      </c>
      <c r="F7" s="74">
        <v>1631</v>
      </c>
      <c r="G7" s="74">
        <v>1464</v>
      </c>
    </row>
    <row r="8" spans="2:7" ht="15" customHeight="1" x14ac:dyDescent="0.25">
      <c r="B8" s="75" t="s">
        <v>221</v>
      </c>
      <c r="C8" s="76" t="s">
        <v>89</v>
      </c>
      <c r="D8" s="23">
        <v>5</v>
      </c>
      <c r="E8" s="77">
        <v>7</v>
      </c>
      <c r="F8" s="77">
        <v>5</v>
      </c>
      <c r="G8" s="77">
        <v>7</v>
      </c>
    </row>
    <row r="9" spans="2:7" ht="15" customHeight="1" x14ac:dyDescent="0.25">
      <c r="B9" s="75" t="s">
        <v>222</v>
      </c>
      <c r="C9" s="76" t="s">
        <v>89</v>
      </c>
      <c r="D9" s="23">
        <v>0</v>
      </c>
      <c r="E9" s="77">
        <v>2</v>
      </c>
      <c r="F9" s="77">
        <v>1</v>
      </c>
      <c r="G9" s="77">
        <v>0</v>
      </c>
    </row>
    <row r="10" spans="2:7" ht="15" customHeight="1" x14ac:dyDescent="0.25">
      <c r="B10" s="75" t="s">
        <v>223</v>
      </c>
      <c r="C10" s="76" t="s">
        <v>89</v>
      </c>
      <c r="D10" s="23">
        <v>5</v>
      </c>
      <c r="E10" s="77">
        <v>4</v>
      </c>
      <c r="F10" s="77">
        <v>3</v>
      </c>
      <c r="G10" s="77">
        <v>2</v>
      </c>
    </row>
    <row r="11" spans="2:7" ht="15" customHeight="1" x14ac:dyDescent="0.25">
      <c r="B11" s="75" t="s">
        <v>224</v>
      </c>
      <c r="C11" s="76" t="s">
        <v>89</v>
      </c>
      <c r="D11" s="23">
        <v>5</v>
      </c>
      <c r="E11" s="77">
        <v>5</v>
      </c>
      <c r="F11" s="77">
        <v>5</v>
      </c>
      <c r="G11" s="77">
        <v>3</v>
      </c>
    </row>
    <row r="12" spans="2:7" ht="15" customHeight="1" x14ac:dyDescent="0.25">
      <c r="B12" s="75" t="s">
        <v>225</v>
      </c>
      <c r="C12" s="76" t="s">
        <v>89</v>
      </c>
      <c r="D12" s="23">
        <v>6</v>
      </c>
      <c r="E12" s="77">
        <v>10</v>
      </c>
      <c r="F12" s="77">
        <v>8</v>
      </c>
      <c r="G12" s="77">
        <v>9</v>
      </c>
    </row>
    <row r="13" spans="2:7" ht="15" customHeight="1" x14ac:dyDescent="0.25">
      <c r="B13" s="75" t="s">
        <v>226</v>
      </c>
      <c r="C13" s="76" t="s">
        <v>89</v>
      </c>
      <c r="D13" s="23">
        <v>0</v>
      </c>
      <c r="E13" s="77">
        <v>3</v>
      </c>
      <c r="F13" s="77">
        <v>2</v>
      </c>
      <c r="G13" s="77">
        <v>1</v>
      </c>
    </row>
    <row r="14" spans="2:7" ht="15" customHeight="1" x14ac:dyDescent="0.25">
      <c r="B14" s="75" t="s">
        <v>227</v>
      </c>
      <c r="C14" s="76" t="s">
        <v>89</v>
      </c>
      <c r="D14" s="23">
        <v>16</v>
      </c>
      <c r="E14" s="77">
        <v>17</v>
      </c>
      <c r="F14" s="77">
        <v>17</v>
      </c>
      <c r="G14" s="77">
        <v>13</v>
      </c>
    </row>
    <row r="15" spans="2:7" ht="15" customHeight="1" x14ac:dyDescent="0.25">
      <c r="B15" s="75" t="s">
        <v>228</v>
      </c>
      <c r="C15" s="76" t="s">
        <v>89</v>
      </c>
      <c r="D15" s="23">
        <v>0</v>
      </c>
      <c r="E15" s="77">
        <v>3</v>
      </c>
      <c r="F15" s="77">
        <v>1</v>
      </c>
      <c r="G15" s="77">
        <v>4</v>
      </c>
    </row>
    <row r="16" spans="2:7" ht="15" customHeight="1" x14ac:dyDescent="0.25">
      <c r="B16" s="75" t="s">
        <v>229</v>
      </c>
      <c r="C16" s="76" t="s">
        <v>89</v>
      </c>
      <c r="D16" s="23">
        <v>1</v>
      </c>
      <c r="E16" s="77">
        <v>0</v>
      </c>
      <c r="F16" s="77">
        <v>2</v>
      </c>
      <c r="G16" s="77">
        <v>3</v>
      </c>
    </row>
    <row r="17" spans="2:8" ht="15" customHeight="1" x14ac:dyDescent="0.25">
      <c r="B17" s="29" t="s">
        <v>230</v>
      </c>
      <c r="C17" s="30" t="s">
        <v>89</v>
      </c>
      <c r="D17" s="33">
        <f>SUM(D7:D16)</f>
        <v>1473</v>
      </c>
      <c r="E17" s="33">
        <f>SUM(E7:E16)</f>
        <v>1686</v>
      </c>
      <c r="F17" s="33">
        <f>SUM(F7:F16)</f>
        <v>1675</v>
      </c>
      <c r="G17" s="33">
        <f>SUM(G7:G16)</f>
        <v>1506</v>
      </c>
    </row>
    <row r="18" spans="2:8" ht="15" customHeight="1" x14ac:dyDescent="0.25">
      <c r="B18" s="223" t="s">
        <v>231</v>
      </c>
    </row>
    <row r="20" spans="2:8" ht="20.100000000000001" customHeight="1" x14ac:dyDescent="0.25">
      <c r="B20" s="10" t="s">
        <v>232</v>
      </c>
    </row>
    <row r="21" spans="2:8" ht="15" customHeight="1" x14ac:dyDescent="0.25">
      <c r="B21" s="34"/>
      <c r="C21" s="35" t="s">
        <v>52</v>
      </c>
      <c r="D21" s="35">
        <v>2024</v>
      </c>
      <c r="E21" s="35">
        <v>2023</v>
      </c>
      <c r="F21" s="35">
        <v>2022</v>
      </c>
      <c r="G21" s="36">
        <v>2021</v>
      </c>
    </row>
    <row r="22" spans="2:8" ht="15" customHeight="1" x14ac:dyDescent="0.25">
      <c r="B22" s="17" t="s">
        <v>56</v>
      </c>
      <c r="C22" s="76" t="s">
        <v>112</v>
      </c>
      <c r="D22" s="216">
        <v>0.99399999999999999</v>
      </c>
      <c r="E22" s="50" t="s">
        <v>85</v>
      </c>
      <c r="F22" s="315" t="s">
        <v>85</v>
      </c>
      <c r="G22" s="315" t="s">
        <v>85</v>
      </c>
    </row>
    <row r="23" spans="2:8" ht="15" customHeight="1" x14ac:dyDescent="0.25">
      <c r="B23" s="17" t="s">
        <v>233</v>
      </c>
      <c r="C23" s="76" t="s">
        <v>112</v>
      </c>
      <c r="D23" s="216">
        <v>0.99</v>
      </c>
      <c r="E23" s="363" t="s">
        <v>85</v>
      </c>
      <c r="F23" s="316" t="s">
        <v>85</v>
      </c>
      <c r="G23" s="316" t="s">
        <v>85</v>
      </c>
    </row>
    <row r="24" spans="2:8" ht="15" customHeight="1" x14ac:dyDescent="0.25">
      <c r="B24" s="17" t="s">
        <v>70</v>
      </c>
      <c r="C24" s="76" t="s">
        <v>112</v>
      </c>
      <c r="D24" s="216">
        <v>0.98899999999999999</v>
      </c>
      <c r="E24" s="216" t="s">
        <v>85</v>
      </c>
      <c r="F24" s="316" t="s">
        <v>85</v>
      </c>
      <c r="G24" s="316" t="s">
        <v>85</v>
      </c>
    </row>
    <row r="25" spans="2:8" s="223" customFormat="1" ht="15" customHeight="1" x14ac:dyDescent="0.25">
      <c r="B25" s="29" t="s">
        <v>72</v>
      </c>
      <c r="C25" s="30" t="s">
        <v>112</v>
      </c>
      <c r="D25" s="147">
        <f>(D23+D22+D24)/3</f>
        <v>0.99099999999999999</v>
      </c>
      <c r="E25" s="148">
        <v>0.97</v>
      </c>
      <c r="F25" s="148">
        <v>0.98</v>
      </c>
      <c r="G25" s="148" t="s">
        <v>85</v>
      </c>
      <c r="H25" s="1"/>
    </row>
    <row r="26" spans="2:8" ht="15" customHeight="1" x14ac:dyDescent="0.25">
      <c r="B26" s="223" t="s">
        <v>234</v>
      </c>
      <c r="C26" s="223"/>
      <c r="D26" s="223"/>
      <c r="E26" s="223"/>
      <c r="F26" s="223"/>
      <c r="G26" s="223"/>
      <c r="H26" s="223"/>
    </row>
    <row r="27" spans="2:8" ht="15" customHeight="1" x14ac:dyDescent="0.25">
      <c r="B27" s="223" t="s">
        <v>235</v>
      </c>
    </row>
  </sheetData>
  <sheetProtection algorithmName="SHA-512" hashValue="2gL/k0A2KRRTvGd0pLJvShihZ9RpQouMAzCdtq2/dqu8I0e62F9zG++6iyr0X0kdDWQYSmAuJi4VooS+QixMTQ==" saltValue="G/BF+tSC8aFhf5a3VjRYcQ==" spinCount="100000" sheet="1" objects="1" scenarios="1"/>
  <hyperlinks>
    <hyperlink ref="B3" location="CONTENTS!Print_Area" display="Back to Contents" xr:uid="{CB5C32A0-695F-4E25-A7F1-DF7E443CE462}"/>
  </hyperlinks>
  <pageMargins left="0.7" right="0.7" top="0.75" bottom="0.75" header="0.3" footer="0.3"/>
  <pageSetup paperSize="9" scale="61" orientation="landscape" r:id="rId1"/>
  <ignoredErrors>
    <ignoredError sqref="E17:G17" formulaRange="1"/>
  </ignoredError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5E42F4-681E-47B6-8665-78FA7B73E99E}">
  <sheetPr codeName="Sheet19">
    <tabColor rgb="FF003C71"/>
    <pageSetUpPr autoPageBreaks="0" fitToPage="1"/>
  </sheetPr>
  <dimension ref="A1:F206"/>
  <sheetViews>
    <sheetView showGridLines="0" zoomScaleNormal="100" workbookViewId="0">
      <pane xSplit="1" ySplit="6" topLeftCell="B191" activePane="bottomRight" state="frozen"/>
      <selection pane="topRight" activeCell="C28" sqref="C28"/>
      <selection pane="bottomLeft" activeCell="C28" sqref="C28"/>
      <selection pane="bottomRight" activeCell="C202" sqref="C202"/>
    </sheetView>
  </sheetViews>
  <sheetFormatPr defaultColWidth="8.42578125" defaultRowHeight="15" x14ac:dyDescent="0.25"/>
  <cols>
    <col min="1" max="1" width="1.7109375" style="87" customWidth="1"/>
    <col min="2" max="2" width="18.42578125" style="87" customWidth="1"/>
    <col min="3" max="3" width="107.28515625" style="88" customWidth="1"/>
    <col min="4" max="4" width="115" style="94" customWidth="1"/>
    <col min="5" max="5" width="30.42578125" style="87" customWidth="1"/>
    <col min="6" max="6" width="20.42578125" style="87" customWidth="1"/>
    <col min="7" max="16384" width="8.42578125" style="87"/>
  </cols>
  <sheetData>
    <row r="1" spans="1:6" s="1" customFormat="1" ht="12" customHeight="1" x14ac:dyDescent="0.25">
      <c r="D1" s="67"/>
    </row>
    <row r="2" spans="1:6" s="9" customFormat="1" ht="33.75" customHeight="1" x14ac:dyDescent="0.25">
      <c r="B2" s="43" t="s">
        <v>236</v>
      </c>
      <c r="D2" s="89"/>
    </row>
    <row r="3" spans="1:6" s="9" customFormat="1" ht="22.5" customHeight="1" x14ac:dyDescent="0.25">
      <c r="B3" s="253" t="s">
        <v>50</v>
      </c>
      <c r="D3" s="90"/>
    </row>
    <row r="4" spans="1:6" s="1" customFormat="1" ht="9.9499999999999993" customHeight="1" x14ac:dyDescent="0.25">
      <c r="D4" s="67"/>
    </row>
    <row r="5" spans="1:6" s="1" customFormat="1" ht="20.100000000000001" customHeight="1" x14ac:dyDescent="0.25">
      <c r="B5" s="10" t="s">
        <v>237</v>
      </c>
      <c r="D5" s="67"/>
    </row>
    <row r="6" spans="1:6" s="82" customFormat="1" ht="20.100000000000001" customHeight="1" x14ac:dyDescent="0.25">
      <c r="A6" s="81"/>
      <c r="B6" s="80" t="s">
        <v>238</v>
      </c>
      <c r="C6" s="80" t="s">
        <v>239</v>
      </c>
      <c r="D6" s="80" t="s">
        <v>240</v>
      </c>
      <c r="E6" s="81"/>
      <c r="F6" s="81"/>
    </row>
    <row r="7" spans="1:6" s="84" customFormat="1" ht="20.100000000000001" customHeight="1" x14ac:dyDescent="0.25">
      <c r="A7" s="83"/>
      <c r="B7" s="389" t="s">
        <v>241</v>
      </c>
      <c r="C7" s="389"/>
      <c r="D7" s="232"/>
      <c r="E7" s="83"/>
      <c r="F7" s="83"/>
    </row>
    <row r="8" spans="1:6" s="84" customFormat="1" ht="20.100000000000001" customHeight="1" x14ac:dyDescent="0.25">
      <c r="A8" s="83"/>
      <c r="B8" s="233" t="s">
        <v>242</v>
      </c>
      <c r="C8" s="241" t="s">
        <v>243</v>
      </c>
      <c r="D8" s="242"/>
      <c r="E8" s="83"/>
      <c r="F8" s="83"/>
    </row>
    <row r="9" spans="1:6" s="84" customFormat="1" ht="15" customHeight="1" x14ac:dyDescent="0.25">
      <c r="A9" s="83"/>
      <c r="B9" s="95"/>
      <c r="C9" s="239" t="s">
        <v>244</v>
      </c>
      <c r="D9" s="240" t="s">
        <v>245</v>
      </c>
      <c r="E9" s="83"/>
      <c r="F9" s="83"/>
    </row>
    <row r="10" spans="1:6" s="84" customFormat="1" ht="39" customHeight="1" x14ac:dyDescent="0.25">
      <c r="A10" s="83"/>
      <c r="B10" s="95"/>
      <c r="C10" s="96" t="s">
        <v>246</v>
      </c>
      <c r="D10" s="231" t="s">
        <v>893</v>
      </c>
      <c r="E10" s="83"/>
      <c r="F10" s="83"/>
    </row>
    <row r="11" spans="1:6" s="84" customFormat="1" ht="15" customHeight="1" x14ac:dyDescent="0.25">
      <c r="A11" s="83"/>
      <c r="B11" s="95"/>
      <c r="C11" s="237" t="s">
        <v>247</v>
      </c>
      <c r="D11" s="231" t="s">
        <v>248</v>
      </c>
      <c r="E11" s="83"/>
      <c r="F11" s="83"/>
    </row>
    <row r="12" spans="1:6" s="84" customFormat="1" ht="82.5" customHeight="1" x14ac:dyDescent="0.25">
      <c r="A12" s="83"/>
      <c r="B12" s="97"/>
      <c r="C12" s="96" t="s">
        <v>249</v>
      </c>
      <c r="D12" s="231" t="s">
        <v>894</v>
      </c>
      <c r="E12" s="83"/>
      <c r="F12" s="83"/>
    </row>
    <row r="13" spans="1:6" s="84" customFormat="1" ht="20.100000000000001" customHeight="1" x14ac:dyDescent="0.25">
      <c r="A13" s="83"/>
      <c r="B13" s="238" t="s">
        <v>250</v>
      </c>
      <c r="C13" s="244" t="s">
        <v>251</v>
      </c>
      <c r="D13" s="245" t="s">
        <v>895</v>
      </c>
      <c r="E13" s="83"/>
      <c r="F13" s="83"/>
    </row>
    <row r="14" spans="1:6" s="84" customFormat="1" ht="15" customHeight="1" x14ac:dyDescent="0.25">
      <c r="A14" s="83"/>
      <c r="B14" s="243" t="s">
        <v>252</v>
      </c>
      <c r="C14" s="239" t="s">
        <v>253</v>
      </c>
      <c r="D14" s="240" t="s">
        <v>248</v>
      </c>
      <c r="E14" s="83"/>
      <c r="F14" s="83"/>
    </row>
    <row r="15" spans="1:6" s="84" customFormat="1" ht="20.100000000000001" customHeight="1" x14ac:dyDescent="0.25">
      <c r="A15" s="83"/>
      <c r="B15" s="238" t="s">
        <v>254</v>
      </c>
      <c r="C15" s="244" t="s">
        <v>255</v>
      </c>
      <c r="D15" s="246"/>
      <c r="E15" s="85"/>
    </row>
    <row r="16" spans="1:6" s="84" customFormat="1" ht="15" customHeight="1" x14ac:dyDescent="0.25">
      <c r="A16" s="83"/>
      <c r="B16" s="101"/>
      <c r="C16" s="239" t="s">
        <v>256</v>
      </c>
      <c r="D16" s="240" t="s">
        <v>257</v>
      </c>
      <c r="E16" s="85"/>
    </row>
    <row r="17" spans="1:5" s="84" customFormat="1" ht="15" customHeight="1" x14ac:dyDescent="0.25">
      <c r="A17" s="83"/>
      <c r="B17" s="101"/>
      <c r="C17" s="237" t="s">
        <v>258</v>
      </c>
      <c r="D17" s="231" t="s">
        <v>257</v>
      </c>
      <c r="E17" s="85"/>
    </row>
    <row r="18" spans="1:5" s="84" customFormat="1" ht="15" customHeight="1" x14ac:dyDescent="0.25">
      <c r="A18" s="83"/>
      <c r="B18" s="101"/>
      <c r="C18" s="237" t="s">
        <v>259</v>
      </c>
      <c r="D18" s="366">
        <v>45722</v>
      </c>
      <c r="E18" s="85"/>
    </row>
    <row r="19" spans="1:5" s="84" customFormat="1" ht="15" customHeight="1" x14ac:dyDescent="0.25">
      <c r="A19" s="83"/>
      <c r="B19" s="102"/>
      <c r="C19" s="237" t="s">
        <v>260</v>
      </c>
      <c r="D19" s="274" t="s">
        <v>261</v>
      </c>
      <c r="E19" s="85"/>
    </row>
    <row r="20" spans="1:5" s="84" customFormat="1" ht="20.100000000000001" customHeight="1" x14ac:dyDescent="0.25">
      <c r="A20" s="83"/>
      <c r="B20" s="234" t="s">
        <v>262</v>
      </c>
      <c r="C20" s="235" t="s">
        <v>263</v>
      </c>
      <c r="D20" s="236" t="s">
        <v>264</v>
      </c>
      <c r="E20" s="85"/>
    </row>
    <row r="21" spans="1:5" s="84" customFormat="1" ht="32.25" customHeight="1" x14ac:dyDescent="0.25">
      <c r="A21" s="83"/>
      <c r="B21" s="234" t="s">
        <v>265</v>
      </c>
      <c r="C21" s="235" t="s">
        <v>266</v>
      </c>
      <c r="D21" s="236" t="s">
        <v>896</v>
      </c>
      <c r="E21" s="85"/>
    </row>
    <row r="22" spans="1:5" s="84" customFormat="1" ht="20.100000000000001" customHeight="1" x14ac:dyDescent="0.25">
      <c r="A22" s="83"/>
      <c r="B22" s="238" t="s">
        <v>267</v>
      </c>
      <c r="C22" s="244" t="s">
        <v>268</v>
      </c>
      <c r="D22" s="245"/>
      <c r="E22" s="85"/>
    </row>
    <row r="23" spans="1:5" s="84" customFormat="1" ht="48" customHeight="1" x14ac:dyDescent="0.25">
      <c r="A23" s="83"/>
      <c r="B23" s="101"/>
      <c r="C23" s="247" t="s">
        <v>269</v>
      </c>
      <c r="D23" s="248" t="s">
        <v>897</v>
      </c>
      <c r="E23" s="85"/>
    </row>
    <row r="24" spans="1:5" s="84" customFormat="1" ht="20.100000000000001" customHeight="1" x14ac:dyDescent="0.25">
      <c r="A24" s="83"/>
      <c r="B24" s="249"/>
      <c r="C24" s="237" t="s">
        <v>270</v>
      </c>
      <c r="D24" s="231" t="s">
        <v>271</v>
      </c>
      <c r="E24" s="85"/>
    </row>
    <row r="25" spans="1:5" s="84" customFormat="1" ht="20.100000000000001" customHeight="1" x14ac:dyDescent="0.25">
      <c r="A25" s="83"/>
      <c r="B25" s="249"/>
      <c r="C25" s="237" t="s">
        <v>272</v>
      </c>
      <c r="D25" s="231" t="s">
        <v>273</v>
      </c>
      <c r="E25" s="85"/>
    </row>
    <row r="26" spans="1:5" s="84" customFormat="1" ht="20.100000000000001" customHeight="1" x14ac:dyDescent="0.25">
      <c r="A26" s="83"/>
      <c r="B26" s="243"/>
      <c r="C26" s="237" t="s">
        <v>274</v>
      </c>
      <c r="D26" s="231" t="s">
        <v>275</v>
      </c>
      <c r="E26" s="85"/>
    </row>
    <row r="27" spans="1:5" s="84" customFormat="1" ht="20.100000000000001" customHeight="1" x14ac:dyDescent="0.25">
      <c r="A27" s="83"/>
      <c r="B27" s="238" t="s">
        <v>276</v>
      </c>
      <c r="C27" s="244" t="s">
        <v>277</v>
      </c>
      <c r="D27" s="245"/>
      <c r="E27" s="85"/>
    </row>
    <row r="28" spans="1:5" s="84" customFormat="1" ht="15" customHeight="1" x14ac:dyDescent="0.25">
      <c r="A28" s="83"/>
      <c r="B28" s="249"/>
      <c r="C28" s="239" t="s">
        <v>278</v>
      </c>
      <c r="D28" s="240" t="s">
        <v>279</v>
      </c>
      <c r="E28" s="85"/>
    </row>
    <row r="29" spans="1:5" s="84" customFormat="1" ht="15" customHeight="1" x14ac:dyDescent="0.25">
      <c r="A29" s="83"/>
      <c r="B29" s="250"/>
      <c r="C29" s="237" t="s">
        <v>280</v>
      </c>
      <c r="D29" s="231" t="s">
        <v>279</v>
      </c>
      <c r="E29" s="85"/>
    </row>
    <row r="30" spans="1:5" s="84" customFormat="1" ht="30.75" customHeight="1" x14ac:dyDescent="0.25">
      <c r="A30" s="83"/>
      <c r="B30" s="103"/>
      <c r="C30" s="96" t="s">
        <v>281</v>
      </c>
      <c r="D30" s="231" t="s">
        <v>282</v>
      </c>
      <c r="E30" s="85"/>
    </row>
    <row r="31" spans="1:5" s="84" customFormat="1" ht="15" customHeight="1" x14ac:dyDescent="0.25">
      <c r="A31" s="83"/>
      <c r="B31" s="250"/>
      <c r="C31" s="237" t="s">
        <v>283</v>
      </c>
      <c r="D31" s="231" t="s">
        <v>284</v>
      </c>
      <c r="E31" s="85"/>
    </row>
    <row r="32" spans="1:5" s="84" customFormat="1" ht="15" customHeight="1" x14ac:dyDescent="0.25">
      <c r="A32" s="83"/>
      <c r="B32" s="251"/>
      <c r="C32" s="237" t="s">
        <v>285</v>
      </c>
      <c r="D32" s="231" t="s">
        <v>286</v>
      </c>
      <c r="E32" s="85"/>
    </row>
    <row r="33" spans="1:5" s="84" customFormat="1" ht="30.75" customHeight="1" x14ac:dyDescent="0.25">
      <c r="A33" s="83"/>
      <c r="B33" s="98" t="s">
        <v>287</v>
      </c>
      <c r="C33" s="99" t="s">
        <v>288</v>
      </c>
      <c r="D33" s="236" t="s">
        <v>289</v>
      </c>
      <c r="E33" s="85"/>
    </row>
    <row r="34" spans="1:5" s="84" customFormat="1" ht="15" customHeight="1" x14ac:dyDescent="0.25">
      <c r="A34" s="83"/>
      <c r="B34" s="390" t="s">
        <v>290</v>
      </c>
      <c r="C34" s="390"/>
      <c r="D34" s="93"/>
      <c r="E34" s="85"/>
    </row>
    <row r="35" spans="1:5" s="84" customFormat="1" ht="20.100000000000001" customHeight="1" x14ac:dyDescent="0.25">
      <c r="A35" s="83"/>
      <c r="B35" s="238" t="s">
        <v>291</v>
      </c>
      <c r="C35" s="244" t="s">
        <v>292</v>
      </c>
      <c r="D35" s="245"/>
      <c r="E35" s="85"/>
    </row>
    <row r="36" spans="1:5" s="84" customFormat="1" ht="15" customHeight="1" x14ac:dyDescent="0.25">
      <c r="A36" s="83"/>
      <c r="B36" s="249"/>
      <c r="C36" s="239" t="s">
        <v>293</v>
      </c>
      <c r="D36" s="240" t="s">
        <v>294</v>
      </c>
      <c r="E36" s="85"/>
    </row>
    <row r="37" spans="1:5" s="84" customFormat="1" ht="15" customHeight="1" x14ac:dyDescent="0.25">
      <c r="A37" s="83"/>
      <c r="B37" s="249"/>
      <c r="C37" s="237" t="s">
        <v>295</v>
      </c>
      <c r="D37" s="240" t="s">
        <v>294</v>
      </c>
      <c r="E37" s="85"/>
    </row>
    <row r="38" spans="1:5" s="84" customFormat="1" ht="15" customHeight="1" x14ac:dyDescent="0.25">
      <c r="A38" s="83"/>
      <c r="B38" s="249"/>
      <c r="C38" s="237" t="s">
        <v>296</v>
      </c>
      <c r="D38" s="240" t="s">
        <v>294</v>
      </c>
      <c r="E38" s="85"/>
    </row>
    <row r="39" spans="1:5" s="84" customFormat="1" ht="15" customHeight="1" x14ac:dyDescent="0.25">
      <c r="A39" s="83"/>
      <c r="B39" s="249"/>
      <c r="C39" s="237" t="s">
        <v>297</v>
      </c>
      <c r="D39" s="231" t="s">
        <v>298</v>
      </c>
      <c r="E39" s="85"/>
    </row>
    <row r="40" spans="1:5" s="84" customFormat="1" ht="15" customHeight="1" x14ac:dyDescent="0.25">
      <c r="A40" s="83"/>
      <c r="B40" s="249"/>
      <c r="C40" s="237" t="s">
        <v>299</v>
      </c>
      <c r="D40" s="231" t="s">
        <v>298</v>
      </c>
      <c r="E40" s="85"/>
    </row>
    <row r="41" spans="1:5" s="84" customFormat="1" ht="15" customHeight="1" x14ac:dyDescent="0.25">
      <c r="A41" s="83"/>
      <c r="B41" s="249"/>
      <c r="C41" s="237" t="s">
        <v>300</v>
      </c>
      <c r="D41" s="231" t="s">
        <v>298</v>
      </c>
      <c r="E41" s="85"/>
    </row>
    <row r="42" spans="1:5" s="84" customFormat="1" ht="15" customHeight="1" x14ac:dyDescent="0.25">
      <c r="A42" s="83"/>
      <c r="B42" s="249"/>
      <c r="C42" s="237" t="s">
        <v>301</v>
      </c>
      <c r="D42" s="231" t="s">
        <v>298</v>
      </c>
      <c r="E42" s="85"/>
    </row>
    <row r="43" spans="1:5" s="84" customFormat="1" ht="15" customHeight="1" x14ac:dyDescent="0.25">
      <c r="A43" s="83"/>
      <c r="B43" s="249"/>
      <c r="C43" s="237" t="s">
        <v>302</v>
      </c>
      <c r="D43" s="231" t="s">
        <v>298</v>
      </c>
      <c r="E43" s="85"/>
    </row>
    <row r="44" spans="1:5" s="84" customFormat="1" ht="15" customHeight="1" x14ac:dyDescent="0.25">
      <c r="A44" s="83"/>
      <c r="B44" s="249"/>
      <c r="C44" s="237" t="s">
        <v>303</v>
      </c>
      <c r="D44" s="231" t="s">
        <v>298</v>
      </c>
      <c r="E44" s="85"/>
    </row>
    <row r="45" spans="1:5" s="84" customFormat="1" ht="15" customHeight="1" x14ac:dyDescent="0.25">
      <c r="A45" s="83"/>
      <c r="B45" s="249"/>
      <c r="C45" s="237" t="s">
        <v>304</v>
      </c>
      <c r="D45" s="231" t="s">
        <v>298</v>
      </c>
      <c r="E45" s="85"/>
    </row>
    <row r="46" spans="1:5" s="84" customFormat="1" ht="15" customHeight="1" x14ac:dyDescent="0.25">
      <c r="A46" s="83"/>
      <c r="B46" s="243"/>
      <c r="C46" s="237" t="s">
        <v>305</v>
      </c>
      <c r="D46" s="231" t="s">
        <v>298</v>
      </c>
      <c r="E46" s="85"/>
    </row>
    <row r="47" spans="1:5" s="84" customFormat="1" ht="20.100000000000001" customHeight="1" x14ac:dyDescent="0.25">
      <c r="A47" s="86"/>
      <c r="B47" s="234" t="s">
        <v>306</v>
      </c>
      <c r="C47" s="235" t="s">
        <v>307</v>
      </c>
      <c r="D47" s="236" t="s">
        <v>298</v>
      </c>
      <c r="E47" s="85"/>
    </row>
    <row r="48" spans="1:5" s="84" customFormat="1" ht="20.100000000000001" customHeight="1" x14ac:dyDescent="0.25">
      <c r="A48" s="83"/>
      <c r="B48" s="234" t="s">
        <v>308</v>
      </c>
      <c r="C48" s="235" t="s">
        <v>309</v>
      </c>
      <c r="D48" s="236" t="s">
        <v>298</v>
      </c>
      <c r="E48" s="85"/>
    </row>
    <row r="49" spans="1:5" s="84" customFormat="1" ht="27" customHeight="1" x14ac:dyDescent="0.25">
      <c r="A49" s="83"/>
      <c r="B49" s="234" t="s">
        <v>310</v>
      </c>
      <c r="C49" s="235" t="s">
        <v>311</v>
      </c>
      <c r="D49" s="236" t="s">
        <v>312</v>
      </c>
      <c r="E49" s="85"/>
    </row>
    <row r="50" spans="1:5" s="84" customFormat="1" ht="20.100000000000001" customHeight="1" x14ac:dyDescent="0.25">
      <c r="A50" s="83"/>
      <c r="B50" s="234" t="s">
        <v>313</v>
      </c>
      <c r="C50" s="235" t="s">
        <v>314</v>
      </c>
      <c r="D50" s="236" t="s">
        <v>294</v>
      </c>
      <c r="E50" s="85"/>
    </row>
    <row r="51" spans="1:5" s="84" customFormat="1" ht="20.100000000000001" customHeight="1" x14ac:dyDescent="0.25">
      <c r="A51" s="83"/>
      <c r="B51" s="234" t="s">
        <v>315</v>
      </c>
      <c r="C51" s="235" t="s">
        <v>316</v>
      </c>
      <c r="D51" s="236" t="s">
        <v>294</v>
      </c>
      <c r="E51" s="85"/>
    </row>
    <row r="52" spans="1:5" s="84" customFormat="1" ht="20.100000000000001" customHeight="1" x14ac:dyDescent="0.25">
      <c r="A52" s="83"/>
      <c r="B52" s="234" t="s">
        <v>317</v>
      </c>
      <c r="C52" s="235" t="s">
        <v>318</v>
      </c>
      <c r="D52" s="236" t="s">
        <v>298</v>
      </c>
      <c r="E52" s="85"/>
    </row>
    <row r="53" spans="1:5" s="84" customFormat="1" ht="20.100000000000001" customHeight="1" x14ac:dyDescent="0.25">
      <c r="A53" s="83"/>
      <c r="B53" s="234" t="s">
        <v>319</v>
      </c>
      <c r="C53" s="235" t="s">
        <v>320</v>
      </c>
      <c r="D53" s="236" t="s">
        <v>298</v>
      </c>
      <c r="E53" s="85"/>
    </row>
    <row r="54" spans="1:5" s="84" customFormat="1" ht="20.100000000000001" customHeight="1" x14ac:dyDescent="0.25">
      <c r="A54" s="83"/>
      <c r="B54" s="234" t="s">
        <v>321</v>
      </c>
      <c r="C54" s="235" t="s">
        <v>322</v>
      </c>
      <c r="D54" s="236" t="s">
        <v>298</v>
      </c>
      <c r="E54" s="85"/>
    </row>
    <row r="55" spans="1:5" s="84" customFormat="1" ht="20.100000000000001" customHeight="1" x14ac:dyDescent="0.25">
      <c r="A55" s="83"/>
      <c r="B55" s="234" t="s">
        <v>323</v>
      </c>
      <c r="C55" s="235" t="s">
        <v>324</v>
      </c>
      <c r="D55" s="236" t="s">
        <v>298</v>
      </c>
      <c r="E55" s="85"/>
    </row>
    <row r="56" spans="1:5" s="84" customFormat="1" ht="20.100000000000001" customHeight="1" x14ac:dyDescent="0.25">
      <c r="A56" s="83"/>
      <c r="B56" s="234" t="s">
        <v>325</v>
      </c>
      <c r="C56" s="235" t="s">
        <v>326</v>
      </c>
      <c r="D56" s="236" t="s">
        <v>294</v>
      </c>
      <c r="E56" s="85"/>
    </row>
    <row r="57" spans="1:5" s="84" customFormat="1" ht="20.100000000000001" customHeight="1" x14ac:dyDescent="0.25">
      <c r="A57" s="83"/>
      <c r="B57" s="234" t="s">
        <v>327</v>
      </c>
      <c r="C57" s="235" t="s">
        <v>328</v>
      </c>
      <c r="D57" s="236" t="s">
        <v>294</v>
      </c>
      <c r="E57" s="85"/>
    </row>
    <row r="58" spans="1:5" s="84" customFormat="1" ht="20.100000000000001" customHeight="1" x14ac:dyDescent="0.25">
      <c r="A58" s="83"/>
      <c r="B58" s="234" t="s">
        <v>329</v>
      </c>
      <c r="C58" s="235" t="s">
        <v>330</v>
      </c>
      <c r="D58" s="236" t="s">
        <v>298</v>
      </c>
      <c r="E58" s="85"/>
    </row>
    <row r="59" spans="1:5" s="84" customFormat="1" ht="20.100000000000001" customHeight="1" x14ac:dyDescent="0.25">
      <c r="A59" s="83"/>
      <c r="B59" s="388" t="s">
        <v>331</v>
      </c>
      <c r="C59" s="388"/>
      <c r="D59" s="252"/>
      <c r="E59" s="85"/>
    </row>
    <row r="60" spans="1:5" s="84" customFormat="1" ht="20.100000000000001" customHeight="1" x14ac:dyDescent="0.25">
      <c r="A60" s="83"/>
      <c r="B60" s="234" t="s">
        <v>332</v>
      </c>
      <c r="C60" s="235" t="s">
        <v>333</v>
      </c>
      <c r="D60" s="391" t="s">
        <v>334</v>
      </c>
      <c r="E60" s="85"/>
    </row>
    <row r="61" spans="1:5" s="84" customFormat="1" ht="20.100000000000001" customHeight="1" x14ac:dyDescent="0.25">
      <c r="A61" s="83"/>
      <c r="B61" s="234" t="s">
        <v>335</v>
      </c>
      <c r="C61" s="235" t="s">
        <v>336</v>
      </c>
      <c r="D61" s="391"/>
      <c r="E61" s="85"/>
    </row>
    <row r="62" spans="1:5" s="84" customFormat="1" ht="20.100000000000001" customHeight="1" x14ac:dyDescent="0.25">
      <c r="A62" s="83"/>
      <c r="B62" s="234" t="s">
        <v>337</v>
      </c>
      <c r="C62" s="235" t="s">
        <v>338</v>
      </c>
      <c r="D62" s="391"/>
      <c r="E62" s="85"/>
    </row>
    <row r="63" spans="1:5" s="84" customFormat="1" ht="20.100000000000001" customHeight="1" x14ac:dyDescent="0.25">
      <c r="A63" s="83"/>
      <c r="B63" s="234" t="s">
        <v>339</v>
      </c>
      <c r="C63" s="235" t="s">
        <v>340</v>
      </c>
      <c r="D63" s="391"/>
      <c r="E63" s="85"/>
    </row>
    <row r="64" spans="1:5" s="84" customFormat="1" ht="20.100000000000001" customHeight="1" x14ac:dyDescent="0.25">
      <c r="A64" s="83"/>
      <c r="B64" s="234" t="s">
        <v>341</v>
      </c>
      <c r="C64" s="235" t="s">
        <v>342</v>
      </c>
      <c r="D64" s="391"/>
      <c r="E64" s="85"/>
    </row>
    <row r="65" spans="1:5" s="84" customFormat="1" ht="84" customHeight="1" x14ac:dyDescent="0.25">
      <c r="A65" s="83"/>
      <c r="B65" s="98" t="s">
        <v>343</v>
      </c>
      <c r="C65" s="99" t="s">
        <v>344</v>
      </c>
      <c r="D65" s="236" t="s">
        <v>345</v>
      </c>
      <c r="E65" s="85"/>
    </row>
    <row r="66" spans="1:5" s="84" customFormat="1" ht="105.75" customHeight="1" x14ac:dyDescent="0.25">
      <c r="A66" s="83"/>
      <c r="B66" s="98" t="s">
        <v>346</v>
      </c>
      <c r="C66" s="99" t="s">
        <v>347</v>
      </c>
      <c r="D66" s="236" t="s">
        <v>348</v>
      </c>
      <c r="E66" s="85"/>
    </row>
    <row r="67" spans="1:5" s="84" customFormat="1" ht="20.100000000000001" customHeight="1" x14ac:dyDescent="0.25">
      <c r="A67" s="83"/>
      <c r="B67" s="388" t="s">
        <v>349</v>
      </c>
      <c r="C67" s="388"/>
      <c r="D67" s="252"/>
      <c r="E67" s="85"/>
    </row>
    <row r="68" spans="1:5" s="84" customFormat="1" ht="27" customHeight="1" x14ac:dyDescent="0.25">
      <c r="A68" s="83"/>
      <c r="B68" s="98" t="s">
        <v>350</v>
      </c>
      <c r="C68" s="99" t="s">
        <v>351</v>
      </c>
      <c r="D68" s="277" t="s">
        <v>352</v>
      </c>
      <c r="E68" s="85"/>
    </row>
    <row r="69" spans="1:5" s="84" customFormat="1" ht="28.5" customHeight="1" x14ac:dyDescent="0.25">
      <c r="A69" s="83"/>
      <c r="B69" s="98" t="s">
        <v>353</v>
      </c>
      <c r="C69" s="99" t="s">
        <v>354</v>
      </c>
      <c r="D69" s="92" t="s">
        <v>355</v>
      </c>
      <c r="E69" s="85"/>
    </row>
    <row r="70" spans="1:5" s="84" customFormat="1" ht="20.100000000000001" customHeight="1" x14ac:dyDescent="0.25">
      <c r="A70" s="83"/>
      <c r="B70" s="388" t="s">
        <v>356</v>
      </c>
      <c r="C70" s="388"/>
      <c r="D70" s="267"/>
      <c r="E70" s="85"/>
    </row>
    <row r="71" spans="1:5" s="84" customFormat="1" ht="20.100000000000001" customHeight="1" x14ac:dyDescent="0.25">
      <c r="A71" s="83"/>
      <c r="B71" s="234" t="s">
        <v>357</v>
      </c>
      <c r="C71" s="235" t="s">
        <v>358</v>
      </c>
      <c r="D71" s="236" t="s">
        <v>294</v>
      </c>
      <c r="E71" s="85"/>
    </row>
    <row r="72" spans="1:5" s="84" customFormat="1" ht="20.100000000000001" customHeight="1" x14ac:dyDescent="0.25">
      <c r="A72" s="83"/>
      <c r="B72" s="234" t="s">
        <v>359</v>
      </c>
      <c r="C72" s="235" t="s">
        <v>360</v>
      </c>
      <c r="D72" s="236" t="s">
        <v>294</v>
      </c>
      <c r="E72" s="85"/>
    </row>
    <row r="73" spans="1:5" s="84" customFormat="1" ht="20.100000000000001" customHeight="1" x14ac:dyDescent="0.25">
      <c r="A73" s="83"/>
      <c r="B73" s="234" t="s">
        <v>361</v>
      </c>
      <c r="C73" s="235" t="s">
        <v>362</v>
      </c>
      <c r="D73" s="236" t="s">
        <v>298</v>
      </c>
      <c r="E73" s="85"/>
    </row>
    <row r="74" spans="1:5" s="84" customFormat="1" ht="20.100000000000001" customHeight="1" x14ac:dyDescent="0.25">
      <c r="A74" s="83"/>
      <c r="B74" s="267" t="s">
        <v>363</v>
      </c>
      <c r="C74" s="267"/>
      <c r="D74" s="252"/>
      <c r="E74" s="85"/>
    </row>
    <row r="75" spans="1:5" s="84" customFormat="1" ht="20.100000000000001" customHeight="1" x14ac:dyDescent="0.25">
      <c r="A75" s="83"/>
      <c r="B75" s="388" t="s">
        <v>364</v>
      </c>
      <c r="C75" s="388"/>
      <c r="D75" s="267"/>
      <c r="E75" s="85"/>
    </row>
    <row r="76" spans="1:5" s="84" customFormat="1" ht="20.100000000000001" customHeight="1" x14ac:dyDescent="0.25">
      <c r="A76" s="83"/>
      <c r="B76" s="388" t="s">
        <v>356</v>
      </c>
      <c r="C76" s="388"/>
      <c r="D76" s="252"/>
      <c r="E76" s="85"/>
    </row>
    <row r="77" spans="1:5" s="84" customFormat="1" ht="20.100000000000001" customHeight="1" x14ac:dyDescent="0.25">
      <c r="A77" s="83"/>
      <c r="B77" s="238" t="s">
        <v>365</v>
      </c>
      <c r="C77" s="244" t="s">
        <v>366</v>
      </c>
      <c r="D77" s="245"/>
      <c r="E77" s="85"/>
    </row>
    <row r="78" spans="1:5" s="84" customFormat="1" ht="25.5" customHeight="1" x14ac:dyDescent="0.25">
      <c r="A78" s="83"/>
      <c r="B78" s="243"/>
      <c r="C78" s="239" t="s">
        <v>367</v>
      </c>
      <c r="D78" s="240" t="s">
        <v>368</v>
      </c>
      <c r="E78" s="85"/>
    </row>
    <row r="79" spans="1:5" s="84" customFormat="1" ht="25.5" customHeight="1" x14ac:dyDescent="0.25">
      <c r="A79" s="83"/>
      <c r="B79" s="104" t="s">
        <v>369</v>
      </c>
      <c r="C79" s="96" t="s">
        <v>370</v>
      </c>
      <c r="D79" s="91" t="s">
        <v>371</v>
      </c>
      <c r="E79" s="85"/>
    </row>
    <row r="80" spans="1:5" s="84" customFormat="1" ht="20.100000000000001" customHeight="1" x14ac:dyDescent="0.25">
      <c r="A80" s="83"/>
      <c r="B80" s="278" t="s">
        <v>372</v>
      </c>
      <c r="C80" s="237" t="s">
        <v>373</v>
      </c>
      <c r="D80" s="231" t="s">
        <v>374</v>
      </c>
      <c r="E80" s="85"/>
    </row>
    <row r="81" spans="1:5" s="84" customFormat="1" ht="20.100000000000001" customHeight="1" x14ac:dyDescent="0.25">
      <c r="A81" s="83"/>
      <c r="B81" s="278" t="s">
        <v>375</v>
      </c>
      <c r="C81" s="237" t="s">
        <v>376</v>
      </c>
      <c r="D81" s="231" t="s">
        <v>377</v>
      </c>
      <c r="E81" s="85"/>
    </row>
    <row r="82" spans="1:5" s="84" customFormat="1" ht="20.100000000000001" customHeight="1" x14ac:dyDescent="0.25">
      <c r="A82" s="83"/>
      <c r="B82" s="278" t="s">
        <v>378</v>
      </c>
      <c r="C82" s="237" t="s">
        <v>379</v>
      </c>
      <c r="D82" s="231" t="s">
        <v>380</v>
      </c>
      <c r="E82" s="85"/>
    </row>
    <row r="83" spans="1:5" s="84" customFormat="1" ht="20.100000000000001" customHeight="1" x14ac:dyDescent="0.25">
      <c r="A83" s="83"/>
      <c r="B83" s="278" t="s">
        <v>381</v>
      </c>
      <c r="C83" s="237" t="s">
        <v>382</v>
      </c>
      <c r="D83" s="231" t="s">
        <v>383</v>
      </c>
      <c r="E83" s="85"/>
    </row>
    <row r="84" spans="1:5" s="84" customFormat="1" ht="20.100000000000001" customHeight="1" x14ac:dyDescent="0.25">
      <c r="B84" s="278" t="s">
        <v>384</v>
      </c>
      <c r="C84" s="237" t="s">
        <v>385</v>
      </c>
      <c r="D84" s="231" t="s">
        <v>383</v>
      </c>
    </row>
    <row r="85" spans="1:5" s="84" customFormat="1" ht="20.100000000000001" customHeight="1" x14ac:dyDescent="0.25">
      <c r="B85" s="278" t="s">
        <v>386</v>
      </c>
      <c r="C85" s="237" t="s">
        <v>387</v>
      </c>
      <c r="D85" s="231" t="s">
        <v>383</v>
      </c>
    </row>
    <row r="86" spans="1:5" s="84" customFormat="1" ht="20.100000000000001" customHeight="1" x14ac:dyDescent="0.25">
      <c r="B86" s="278" t="s">
        <v>388</v>
      </c>
      <c r="C86" s="237" t="s">
        <v>389</v>
      </c>
      <c r="D86" s="231" t="s">
        <v>390</v>
      </c>
    </row>
    <row r="87" spans="1:5" s="84" customFormat="1" ht="27" customHeight="1" x14ac:dyDescent="0.25">
      <c r="B87" s="100" t="s">
        <v>386</v>
      </c>
      <c r="C87" s="96" t="s">
        <v>387</v>
      </c>
      <c r="D87" s="231" t="s">
        <v>391</v>
      </c>
    </row>
    <row r="88" spans="1:5" s="84" customFormat="1" ht="20.100000000000001" customHeight="1" x14ac:dyDescent="0.25">
      <c r="B88" s="238" t="s">
        <v>392</v>
      </c>
      <c r="C88" s="244" t="s">
        <v>393</v>
      </c>
      <c r="D88" s="282"/>
    </row>
    <row r="89" spans="1:5" s="84" customFormat="1" ht="171" customHeight="1" x14ac:dyDescent="0.25">
      <c r="B89" s="102" t="s">
        <v>394</v>
      </c>
      <c r="C89" s="247" t="s">
        <v>395</v>
      </c>
      <c r="D89" s="240" t="s">
        <v>396</v>
      </c>
    </row>
    <row r="90" spans="1:5" s="84" customFormat="1" ht="218.25" customHeight="1" x14ac:dyDescent="0.25">
      <c r="B90" s="100" t="s">
        <v>397</v>
      </c>
      <c r="C90" s="96" t="s">
        <v>398</v>
      </c>
      <c r="D90" s="231" t="s">
        <v>399</v>
      </c>
    </row>
    <row r="91" spans="1:5" s="84" customFormat="1" ht="93.75" customHeight="1" x14ac:dyDescent="0.25">
      <c r="B91" s="100" t="s">
        <v>400</v>
      </c>
      <c r="C91" s="96" t="s">
        <v>401</v>
      </c>
      <c r="D91" s="231" t="s">
        <v>402</v>
      </c>
    </row>
    <row r="92" spans="1:5" s="84" customFormat="1" ht="20.100000000000001" customHeight="1" x14ac:dyDescent="0.25">
      <c r="B92" s="279" t="s">
        <v>403</v>
      </c>
      <c r="C92" s="280" t="s">
        <v>404</v>
      </c>
      <c r="D92" s="281"/>
    </row>
    <row r="93" spans="1:5" s="84" customFormat="1" ht="22.5" x14ac:dyDescent="0.25">
      <c r="B93" s="102" t="s">
        <v>405</v>
      </c>
      <c r="C93" s="247" t="s">
        <v>406</v>
      </c>
      <c r="D93" s="248" t="s">
        <v>368</v>
      </c>
    </row>
    <row r="94" spans="1:5" s="84" customFormat="1" ht="24.75" customHeight="1" x14ac:dyDescent="0.25">
      <c r="B94" s="100" t="s">
        <v>407</v>
      </c>
      <c r="C94" s="96" t="s">
        <v>408</v>
      </c>
      <c r="D94" s="91" t="s">
        <v>409</v>
      </c>
    </row>
    <row r="95" spans="1:5" s="84" customFormat="1" ht="24.75" customHeight="1" x14ac:dyDescent="0.25">
      <c r="B95" s="100" t="s">
        <v>410</v>
      </c>
      <c r="C95" s="96" t="s">
        <v>411</v>
      </c>
      <c r="D95" s="91" t="s">
        <v>412</v>
      </c>
    </row>
    <row r="96" spans="1:5" s="84" customFormat="1" ht="20.100000000000001" customHeight="1" x14ac:dyDescent="0.25">
      <c r="B96" s="238" t="s">
        <v>413</v>
      </c>
      <c r="C96" s="244" t="s">
        <v>414</v>
      </c>
      <c r="D96" s="245"/>
    </row>
    <row r="97" spans="2:4" s="84" customFormat="1" ht="50.25" customHeight="1" x14ac:dyDescent="0.25">
      <c r="B97" s="102" t="s">
        <v>415</v>
      </c>
      <c r="C97" s="239" t="s">
        <v>416</v>
      </c>
      <c r="D97" s="382" t="s">
        <v>417</v>
      </c>
    </row>
    <row r="98" spans="2:4" s="84" customFormat="1" ht="27.75" customHeight="1" x14ac:dyDescent="0.25">
      <c r="B98" s="100" t="s">
        <v>418</v>
      </c>
      <c r="C98" s="237" t="s">
        <v>419</v>
      </c>
      <c r="D98" s="383"/>
    </row>
    <row r="99" spans="2:4" s="84" customFormat="1" ht="26.25" customHeight="1" x14ac:dyDescent="0.25">
      <c r="B99" s="100" t="s">
        <v>420</v>
      </c>
      <c r="C99" s="237" t="s">
        <v>421</v>
      </c>
      <c r="D99" s="383"/>
    </row>
    <row r="100" spans="2:4" s="84" customFormat="1" ht="60.75" customHeight="1" x14ac:dyDescent="0.25">
      <c r="B100" s="100" t="s">
        <v>422</v>
      </c>
      <c r="C100" s="237" t="s">
        <v>423</v>
      </c>
      <c r="D100" s="383"/>
    </row>
    <row r="101" spans="2:4" s="84" customFormat="1" ht="20.100000000000001" customHeight="1" x14ac:dyDescent="0.25">
      <c r="B101" s="278" t="s">
        <v>424</v>
      </c>
      <c r="C101" s="237" t="s">
        <v>425</v>
      </c>
      <c r="D101" s="383"/>
    </row>
    <row r="102" spans="2:4" s="84" customFormat="1" ht="20.100000000000001" customHeight="1" x14ac:dyDescent="0.25">
      <c r="B102" s="238" t="s">
        <v>426</v>
      </c>
      <c r="C102" s="244" t="s">
        <v>427</v>
      </c>
      <c r="D102" s="245"/>
    </row>
    <row r="103" spans="2:4" s="84" customFormat="1" ht="20.100000000000001" customHeight="1" x14ac:dyDescent="0.25">
      <c r="B103" s="243" t="s">
        <v>428</v>
      </c>
      <c r="C103" s="239" t="s">
        <v>406</v>
      </c>
      <c r="D103" s="382" t="s">
        <v>417</v>
      </c>
    </row>
    <row r="104" spans="2:4" s="84" customFormat="1" ht="20.100000000000001" customHeight="1" x14ac:dyDescent="0.25">
      <c r="B104" s="278" t="s">
        <v>429</v>
      </c>
      <c r="C104" s="237" t="s">
        <v>430</v>
      </c>
      <c r="D104" s="383"/>
    </row>
    <row r="105" spans="2:4" s="84" customFormat="1" ht="20.100000000000001" customHeight="1" x14ac:dyDescent="0.25">
      <c r="B105" s="278" t="s">
        <v>431</v>
      </c>
      <c r="C105" s="237" t="s">
        <v>432</v>
      </c>
      <c r="D105" s="383"/>
    </row>
    <row r="106" spans="2:4" s="84" customFormat="1" ht="69.75" customHeight="1" x14ac:dyDescent="0.25">
      <c r="B106" s="100" t="s">
        <v>433</v>
      </c>
      <c r="C106" s="96" t="s">
        <v>434</v>
      </c>
      <c r="D106" s="91" t="s">
        <v>435</v>
      </c>
    </row>
    <row r="107" spans="2:4" s="84" customFormat="1" ht="20.100000000000001" customHeight="1" x14ac:dyDescent="0.25">
      <c r="B107" s="238" t="s">
        <v>436</v>
      </c>
      <c r="C107" s="244" t="s">
        <v>437</v>
      </c>
      <c r="D107" s="245"/>
    </row>
    <row r="108" spans="2:4" s="84" customFormat="1" ht="20.100000000000001" customHeight="1" x14ac:dyDescent="0.25">
      <c r="B108" s="243" t="s">
        <v>438</v>
      </c>
      <c r="C108" s="239" t="s">
        <v>406</v>
      </c>
      <c r="D108" s="384" t="s">
        <v>439</v>
      </c>
    </row>
    <row r="109" spans="2:4" s="84" customFormat="1" ht="20.100000000000001" customHeight="1" x14ac:dyDescent="0.25">
      <c r="B109" s="278" t="s">
        <v>440</v>
      </c>
      <c r="C109" s="237" t="s">
        <v>441</v>
      </c>
      <c r="D109" s="384"/>
    </row>
    <row r="110" spans="2:4" s="84" customFormat="1" ht="20.100000000000001" customHeight="1" x14ac:dyDescent="0.25">
      <c r="B110" s="278" t="s">
        <v>442</v>
      </c>
      <c r="C110" s="237" t="s">
        <v>443</v>
      </c>
      <c r="D110" s="384"/>
    </row>
    <row r="111" spans="2:4" s="84" customFormat="1" ht="20.100000000000001" customHeight="1" x14ac:dyDescent="0.25">
      <c r="B111" s="278" t="s">
        <v>444</v>
      </c>
      <c r="C111" s="237" t="s">
        <v>445</v>
      </c>
      <c r="D111" s="384"/>
    </row>
    <row r="112" spans="2:4" s="84" customFormat="1" ht="39" customHeight="1" x14ac:dyDescent="0.25">
      <c r="B112" s="100" t="s">
        <v>446</v>
      </c>
      <c r="C112" s="237" t="s">
        <v>447</v>
      </c>
      <c r="D112" s="384"/>
    </row>
    <row r="113" spans="2:4" s="84" customFormat="1" ht="20.100000000000001" customHeight="1" x14ac:dyDescent="0.25">
      <c r="B113" s="278" t="s">
        <v>448</v>
      </c>
      <c r="C113" s="237" t="s">
        <v>449</v>
      </c>
      <c r="D113" s="382"/>
    </row>
    <row r="114" spans="2:4" s="84" customFormat="1" ht="20.100000000000001" customHeight="1" x14ac:dyDescent="0.25">
      <c r="B114" s="238" t="s">
        <v>450</v>
      </c>
      <c r="C114" s="244" t="s">
        <v>451</v>
      </c>
      <c r="D114" s="245"/>
    </row>
    <row r="115" spans="2:4" s="84" customFormat="1" ht="20.100000000000001" customHeight="1" x14ac:dyDescent="0.25">
      <c r="B115" s="243" t="s">
        <v>452</v>
      </c>
      <c r="C115" s="239" t="s">
        <v>406</v>
      </c>
      <c r="D115" s="382" t="s">
        <v>453</v>
      </c>
    </row>
    <row r="116" spans="2:4" s="84" customFormat="1" ht="27" customHeight="1" x14ac:dyDescent="0.25">
      <c r="B116" s="100" t="s">
        <v>454</v>
      </c>
      <c r="C116" s="237" t="s">
        <v>455</v>
      </c>
      <c r="D116" s="383"/>
    </row>
    <row r="117" spans="2:4" s="84" customFormat="1" ht="20.100000000000001" customHeight="1" x14ac:dyDescent="0.25">
      <c r="B117" s="100" t="s">
        <v>456</v>
      </c>
      <c r="C117" s="237" t="s">
        <v>457</v>
      </c>
      <c r="D117" s="383"/>
    </row>
    <row r="118" spans="2:4" s="84" customFormat="1" ht="49.5" customHeight="1" x14ac:dyDescent="0.25">
      <c r="B118" s="100" t="s">
        <v>458</v>
      </c>
      <c r="C118" s="237" t="s">
        <v>459</v>
      </c>
      <c r="D118" s="383"/>
    </row>
    <row r="119" spans="2:4" s="84" customFormat="1" ht="20.100000000000001" customHeight="1" x14ac:dyDescent="0.25">
      <c r="B119" s="100" t="s">
        <v>460</v>
      </c>
      <c r="C119" s="237" t="s">
        <v>461</v>
      </c>
      <c r="D119" s="383"/>
    </row>
    <row r="120" spans="2:4" s="84" customFormat="1" ht="26.25" customHeight="1" x14ac:dyDescent="0.25">
      <c r="B120" s="100" t="s">
        <v>462</v>
      </c>
      <c r="C120" s="237" t="s">
        <v>463</v>
      </c>
      <c r="D120" s="383"/>
    </row>
    <row r="121" spans="2:4" s="84" customFormat="1" ht="20.100000000000001" customHeight="1" x14ac:dyDescent="0.25">
      <c r="B121" s="238" t="s">
        <v>464</v>
      </c>
      <c r="C121" s="244" t="s">
        <v>465</v>
      </c>
      <c r="D121" s="245"/>
    </row>
    <row r="122" spans="2:4" s="84" customFormat="1" ht="25.5" customHeight="1" x14ac:dyDescent="0.25">
      <c r="B122" s="243" t="s">
        <v>466</v>
      </c>
      <c r="C122" s="239" t="s">
        <v>406</v>
      </c>
      <c r="D122" s="240" t="s">
        <v>467</v>
      </c>
    </row>
    <row r="123" spans="2:4" s="84" customFormat="1" ht="20.100000000000001" customHeight="1" x14ac:dyDescent="0.25">
      <c r="B123" s="278" t="s">
        <v>468</v>
      </c>
      <c r="C123" s="237" t="s">
        <v>469</v>
      </c>
      <c r="D123" s="231" t="s">
        <v>470</v>
      </c>
    </row>
    <row r="124" spans="2:4" s="84" customFormat="1" ht="20.100000000000001" customHeight="1" x14ac:dyDescent="0.25">
      <c r="B124" s="278" t="s">
        <v>471</v>
      </c>
      <c r="C124" s="237" t="s">
        <v>472</v>
      </c>
      <c r="D124" s="231" t="s">
        <v>473</v>
      </c>
    </row>
    <row r="125" spans="2:4" s="84" customFormat="1" ht="20.100000000000001" customHeight="1" x14ac:dyDescent="0.25">
      <c r="B125" s="278" t="s">
        <v>474</v>
      </c>
      <c r="C125" s="237" t="s">
        <v>475</v>
      </c>
      <c r="D125" s="231" t="s">
        <v>476</v>
      </c>
    </row>
    <row r="126" spans="2:4" s="84" customFormat="1" ht="20.100000000000001" customHeight="1" x14ac:dyDescent="0.25">
      <c r="B126" s="238" t="s">
        <v>477</v>
      </c>
      <c r="C126" s="244" t="s">
        <v>478</v>
      </c>
      <c r="D126" s="245"/>
    </row>
    <row r="127" spans="2:4" s="84" customFormat="1" ht="20.100000000000001" customHeight="1" x14ac:dyDescent="0.25">
      <c r="B127" s="243" t="s">
        <v>479</v>
      </c>
      <c r="C127" s="239" t="s">
        <v>406</v>
      </c>
      <c r="D127" s="240"/>
    </row>
    <row r="128" spans="2:4" s="84" customFormat="1" ht="128.25" customHeight="1" x14ac:dyDescent="0.25">
      <c r="B128" s="100" t="s">
        <v>480</v>
      </c>
      <c r="C128" s="96" t="s">
        <v>481</v>
      </c>
      <c r="D128" s="231" t="s">
        <v>482</v>
      </c>
    </row>
    <row r="129" spans="2:4" s="84" customFormat="1" ht="20.100000000000001" customHeight="1" x14ac:dyDescent="0.25">
      <c r="B129" s="278" t="s">
        <v>483</v>
      </c>
      <c r="C129" s="237" t="s">
        <v>484</v>
      </c>
      <c r="D129" s="231" t="s">
        <v>485</v>
      </c>
    </row>
    <row r="130" spans="2:4" s="84" customFormat="1" ht="20.100000000000001" customHeight="1" x14ac:dyDescent="0.25">
      <c r="B130" s="278" t="s">
        <v>486</v>
      </c>
      <c r="C130" s="237" t="s">
        <v>487</v>
      </c>
      <c r="D130" s="231" t="s">
        <v>488</v>
      </c>
    </row>
    <row r="131" spans="2:4" s="84" customFormat="1" ht="20.100000000000001" customHeight="1" x14ac:dyDescent="0.25">
      <c r="B131" s="278" t="s">
        <v>489</v>
      </c>
      <c r="C131" s="237" t="s">
        <v>490</v>
      </c>
      <c r="D131" s="231" t="s">
        <v>491</v>
      </c>
    </row>
    <row r="132" spans="2:4" s="84" customFormat="1" ht="22.5" x14ac:dyDescent="0.25">
      <c r="B132" s="100" t="s">
        <v>492</v>
      </c>
      <c r="C132" s="96" t="s">
        <v>493</v>
      </c>
      <c r="D132" s="91" t="s">
        <v>494</v>
      </c>
    </row>
    <row r="133" spans="2:4" s="84" customFormat="1" ht="26.25" customHeight="1" x14ac:dyDescent="0.25">
      <c r="B133" s="100" t="s">
        <v>495</v>
      </c>
      <c r="C133" s="96" t="s">
        <v>496</v>
      </c>
      <c r="D133" s="231" t="s">
        <v>497</v>
      </c>
    </row>
    <row r="134" spans="2:4" s="84" customFormat="1" ht="82.5" customHeight="1" x14ac:dyDescent="0.25">
      <c r="B134" s="100" t="s">
        <v>498</v>
      </c>
      <c r="C134" s="96" t="s">
        <v>499</v>
      </c>
      <c r="D134" s="231" t="s">
        <v>500</v>
      </c>
    </row>
    <row r="135" spans="2:4" s="84" customFormat="1" ht="20.100000000000001" customHeight="1" x14ac:dyDescent="0.25">
      <c r="B135" s="278" t="s">
        <v>501</v>
      </c>
      <c r="C135" s="237" t="s">
        <v>502</v>
      </c>
      <c r="D135" s="231" t="s">
        <v>488</v>
      </c>
    </row>
    <row r="136" spans="2:4" s="84" customFormat="1" ht="20.100000000000001" customHeight="1" x14ac:dyDescent="0.25">
      <c r="B136" s="278" t="s">
        <v>503</v>
      </c>
      <c r="C136" s="237" t="s">
        <v>504</v>
      </c>
      <c r="D136" s="231" t="s">
        <v>505</v>
      </c>
    </row>
    <row r="137" spans="2:4" s="84" customFormat="1" ht="20.100000000000001" customHeight="1" x14ac:dyDescent="0.25">
      <c r="B137" s="278" t="s">
        <v>506</v>
      </c>
      <c r="C137" s="237" t="s">
        <v>507</v>
      </c>
      <c r="D137" s="231" t="s">
        <v>488</v>
      </c>
    </row>
    <row r="138" spans="2:4" s="84" customFormat="1" ht="20.100000000000001" customHeight="1" x14ac:dyDescent="0.25">
      <c r="B138" s="238" t="s">
        <v>508</v>
      </c>
      <c r="C138" s="244" t="s">
        <v>509</v>
      </c>
      <c r="D138" s="245"/>
    </row>
    <row r="139" spans="2:4" s="84" customFormat="1" ht="26.25" customHeight="1" x14ac:dyDescent="0.25">
      <c r="B139" s="243" t="s">
        <v>510</v>
      </c>
      <c r="C139" s="239" t="s">
        <v>406</v>
      </c>
      <c r="D139" s="240" t="s">
        <v>467</v>
      </c>
    </row>
    <row r="140" spans="2:4" s="84" customFormat="1" ht="20.100000000000001" customHeight="1" x14ac:dyDescent="0.25">
      <c r="B140" s="278" t="s">
        <v>511</v>
      </c>
      <c r="C140" s="237" t="s">
        <v>512</v>
      </c>
      <c r="D140" s="231" t="s">
        <v>513</v>
      </c>
    </row>
    <row r="141" spans="2:4" s="84" customFormat="1" ht="20.100000000000001" customHeight="1" x14ac:dyDescent="0.25">
      <c r="B141" s="278" t="s">
        <v>514</v>
      </c>
      <c r="C141" s="237" t="s">
        <v>515</v>
      </c>
      <c r="D141" s="231" t="s">
        <v>516</v>
      </c>
    </row>
    <row r="142" spans="2:4" s="84" customFormat="1" ht="20.100000000000001" customHeight="1" x14ac:dyDescent="0.25">
      <c r="B142" s="278" t="s">
        <v>517</v>
      </c>
      <c r="C142" s="237" t="s">
        <v>518</v>
      </c>
      <c r="D142" s="231" t="s">
        <v>516</v>
      </c>
    </row>
    <row r="143" spans="2:4" s="84" customFormat="1" ht="20.100000000000001" customHeight="1" x14ac:dyDescent="0.25">
      <c r="B143" s="278" t="s">
        <v>519</v>
      </c>
      <c r="C143" s="237" t="s">
        <v>520</v>
      </c>
      <c r="D143" s="231" t="s">
        <v>521</v>
      </c>
    </row>
    <row r="144" spans="2:4" s="84" customFormat="1" ht="20.100000000000001" customHeight="1" x14ac:dyDescent="0.25">
      <c r="B144" s="278" t="s">
        <v>522</v>
      </c>
      <c r="C144" s="237" t="s">
        <v>523</v>
      </c>
      <c r="D144" s="231" t="s">
        <v>524</v>
      </c>
    </row>
    <row r="145" spans="2:4" s="84" customFormat="1" ht="41.25" customHeight="1" x14ac:dyDescent="0.25">
      <c r="B145" s="100" t="s">
        <v>525</v>
      </c>
      <c r="C145" s="96" t="s">
        <v>457</v>
      </c>
      <c r="D145" s="231" t="s">
        <v>526</v>
      </c>
    </row>
    <row r="146" spans="2:4" s="84" customFormat="1" ht="15" customHeight="1" x14ac:dyDescent="0.25">
      <c r="B146" s="100" t="s">
        <v>527</v>
      </c>
      <c r="C146" s="96" t="s">
        <v>528</v>
      </c>
      <c r="D146" s="91" t="s">
        <v>529</v>
      </c>
    </row>
    <row r="147" spans="2:4" s="84" customFormat="1" ht="15" customHeight="1" x14ac:dyDescent="0.25">
      <c r="B147" s="100" t="s">
        <v>530</v>
      </c>
      <c r="C147" s="96" t="s">
        <v>531</v>
      </c>
      <c r="D147" s="91" t="s">
        <v>532</v>
      </c>
    </row>
    <row r="148" spans="2:4" s="84" customFormat="1" ht="20.100000000000001" customHeight="1" x14ac:dyDescent="0.25">
      <c r="B148" s="238" t="s">
        <v>533</v>
      </c>
      <c r="C148" s="244" t="s">
        <v>534</v>
      </c>
      <c r="D148" s="245"/>
    </row>
    <row r="149" spans="2:4" s="84" customFormat="1" ht="22.5" x14ac:dyDescent="0.25">
      <c r="B149" s="243" t="s">
        <v>535</v>
      </c>
      <c r="C149" s="239" t="s">
        <v>406</v>
      </c>
      <c r="D149" s="240" t="s">
        <v>536</v>
      </c>
    </row>
    <row r="150" spans="2:4" s="84" customFormat="1" ht="24.75" customHeight="1" x14ac:dyDescent="0.25">
      <c r="B150" s="278" t="s">
        <v>537</v>
      </c>
      <c r="C150" s="237" t="s">
        <v>538</v>
      </c>
      <c r="D150" s="231" t="s">
        <v>539</v>
      </c>
    </row>
    <row r="151" spans="2:4" s="84" customFormat="1" ht="20.100000000000001" customHeight="1" x14ac:dyDescent="0.25">
      <c r="B151" s="278" t="s">
        <v>540</v>
      </c>
      <c r="C151" s="237" t="s">
        <v>518</v>
      </c>
      <c r="D151" s="231" t="s">
        <v>541</v>
      </c>
    </row>
    <row r="152" spans="2:4" s="84" customFormat="1" ht="20.100000000000001" customHeight="1" x14ac:dyDescent="0.25">
      <c r="B152" s="278" t="s">
        <v>542</v>
      </c>
      <c r="C152" s="237" t="s">
        <v>523</v>
      </c>
      <c r="D152" s="231" t="s">
        <v>543</v>
      </c>
    </row>
    <row r="153" spans="2:4" s="84" customFormat="1" ht="27" customHeight="1" x14ac:dyDescent="0.25">
      <c r="B153" s="278" t="s">
        <v>544</v>
      </c>
      <c r="C153" s="237" t="s">
        <v>545</v>
      </c>
      <c r="D153" s="231" t="s">
        <v>546</v>
      </c>
    </row>
    <row r="154" spans="2:4" s="84" customFormat="1" ht="20.100000000000001" customHeight="1" x14ac:dyDescent="0.25">
      <c r="B154" s="278" t="s">
        <v>547</v>
      </c>
      <c r="C154" s="237" t="s">
        <v>548</v>
      </c>
      <c r="D154" s="283" t="s">
        <v>549</v>
      </c>
    </row>
    <row r="155" spans="2:4" s="84" customFormat="1" ht="24.75" customHeight="1" x14ac:dyDescent="0.25">
      <c r="B155" s="278" t="s">
        <v>550</v>
      </c>
      <c r="C155" s="237" t="s">
        <v>551</v>
      </c>
      <c r="D155" s="231" t="s">
        <v>552</v>
      </c>
    </row>
    <row r="156" spans="2:4" s="84" customFormat="1" ht="20.100000000000001" customHeight="1" x14ac:dyDescent="0.25">
      <c r="B156" s="238" t="s">
        <v>553</v>
      </c>
      <c r="C156" s="244" t="s">
        <v>554</v>
      </c>
      <c r="D156" s="284"/>
    </row>
    <row r="157" spans="2:4" s="84" customFormat="1" ht="22.5" x14ac:dyDescent="0.25">
      <c r="B157" s="243" t="s">
        <v>555</v>
      </c>
      <c r="C157" s="239" t="s">
        <v>406</v>
      </c>
      <c r="D157" s="240" t="s">
        <v>536</v>
      </c>
    </row>
    <row r="158" spans="2:4" s="84" customFormat="1" ht="20.100000000000001" customHeight="1" x14ac:dyDescent="0.25">
      <c r="B158" s="278" t="s">
        <v>556</v>
      </c>
      <c r="C158" s="237" t="s">
        <v>557</v>
      </c>
      <c r="D158" s="231" t="s">
        <v>558</v>
      </c>
    </row>
    <row r="159" spans="2:4" s="84" customFormat="1" ht="20.100000000000001" customHeight="1" x14ac:dyDescent="0.25">
      <c r="B159" s="278" t="s">
        <v>559</v>
      </c>
      <c r="C159" s="237" t="s">
        <v>528</v>
      </c>
      <c r="D159" s="283" t="s">
        <v>560</v>
      </c>
    </row>
    <row r="160" spans="2:4" s="84" customFormat="1" ht="20.100000000000001" customHeight="1" x14ac:dyDescent="0.25">
      <c r="B160" s="238" t="s">
        <v>561</v>
      </c>
      <c r="C160" s="244" t="s">
        <v>562</v>
      </c>
      <c r="D160" s="245"/>
    </row>
    <row r="161" spans="2:4" s="84" customFormat="1" ht="22.5" x14ac:dyDescent="0.25">
      <c r="B161" s="243" t="s">
        <v>563</v>
      </c>
      <c r="C161" s="239" t="s">
        <v>406</v>
      </c>
      <c r="D161" s="240" t="s">
        <v>536</v>
      </c>
    </row>
    <row r="162" spans="2:4" s="84" customFormat="1" ht="20.100000000000001" customHeight="1" x14ac:dyDescent="0.25">
      <c r="B162" s="278" t="s">
        <v>564</v>
      </c>
      <c r="C162" s="237" t="s">
        <v>565</v>
      </c>
      <c r="D162" s="283" t="s">
        <v>566</v>
      </c>
    </row>
    <row r="163" spans="2:4" s="84" customFormat="1" ht="20.100000000000001" customHeight="1" x14ac:dyDescent="0.25">
      <c r="B163" s="238" t="s">
        <v>567</v>
      </c>
      <c r="C163" s="244" t="s">
        <v>568</v>
      </c>
      <c r="D163" s="245"/>
    </row>
    <row r="164" spans="2:4" s="84" customFormat="1" ht="22.5" x14ac:dyDescent="0.25">
      <c r="B164" s="243" t="s">
        <v>569</v>
      </c>
      <c r="C164" s="239" t="s">
        <v>406</v>
      </c>
      <c r="D164" s="240" t="s">
        <v>536</v>
      </c>
    </row>
    <row r="165" spans="2:4" s="84" customFormat="1" ht="20.100000000000001" customHeight="1" x14ac:dyDescent="0.25">
      <c r="B165" s="278" t="s">
        <v>570</v>
      </c>
      <c r="C165" s="237" t="s">
        <v>571</v>
      </c>
      <c r="D165" s="383" t="s">
        <v>560</v>
      </c>
    </row>
    <row r="166" spans="2:4" s="84" customFormat="1" ht="20.100000000000001" customHeight="1" x14ac:dyDescent="0.25">
      <c r="B166" s="278" t="s">
        <v>572</v>
      </c>
      <c r="C166" s="237" t="s">
        <v>538</v>
      </c>
      <c r="D166" s="383"/>
    </row>
    <row r="167" spans="2:4" s="84" customFormat="1" ht="20.100000000000001" customHeight="1" x14ac:dyDescent="0.25">
      <c r="B167" s="278" t="s">
        <v>573</v>
      </c>
      <c r="C167" s="237" t="s">
        <v>574</v>
      </c>
      <c r="D167" s="383"/>
    </row>
    <row r="168" spans="2:4" s="84" customFormat="1" ht="20.100000000000001" customHeight="1" x14ac:dyDescent="0.25">
      <c r="B168" s="278" t="s">
        <v>575</v>
      </c>
      <c r="C168" s="237" t="s">
        <v>576</v>
      </c>
      <c r="D168" s="383"/>
    </row>
    <row r="169" spans="2:4" s="84" customFormat="1" ht="20.100000000000001" customHeight="1" x14ac:dyDescent="0.25">
      <c r="B169" s="278" t="s">
        <v>577</v>
      </c>
      <c r="C169" s="237" t="s">
        <v>578</v>
      </c>
      <c r="D169" s="283" t="s">
        <v>579</v>
      </c>
    </row>
    <row r="170" spans="2:4" s="84" customFormat="1" ht="20.100000000000001" customHeight="1" x14ac:dyDescent="0.25">
      <c r="B170" s="238" t="s">
        <v>580</v>
      </c>
      <c r="C170" s="244" t="s">
        <v>581</v>
      </c>
      <c r="D170" s="245"/>
    </row>
    <row r="171" spans="2:4" s="84" customFormat="1" ht="105" customHeight="1" x14ac:dyDescent="0.25">
      <c r="B171" s="102" t="s">
        <v>582</v>
      </c>
      <c r="C171" s="239" t="s">
        <v>583</v>
      </c>
      <c r="D171" s="382" t="s">
        <v>584</v>
      </c>
    </row>
    <row r="172" spans="2:4" s="84" customFormat="1" ht="20.100000000000001" customHeight="1" x14ac:dyDescent="0.25">
      <c r="B172" s="278" t="s">
        <v>585</v>
      </c>
      <c r="C172" s="237" t="s">
        <v>586</v>
      </c>
      <c r="D172" s="383"/>
    </row>
    <row r="173" spans="2:4" s="84" customFormat="1" ht="20.100000000000001" customHeight="1" x14ac:dyDescent="0.25">
      <c r="B173" s="278" t="s">
        <v>587</v>
      </c>
      <c r="C173" s="237" t="s">
        <v>588</v>
      </c>
      <c r="D173" s="283" t="s">
        <v>589</v>
      </c>
    </row>
    <row r="174" spans="2:4" s="84" customFormat="1" ht="60" customHeight="1" x14ac:dyDescent="0.25">
      <c r="B174" s="100" t="s">
        <v>590</v>
      </c>
      <c r="C174" s="237" t="s">
        <v>591</v>
      </c>
      <c r="D174" s="283" t="s">
        <v>592</v>
      </c>
    </row>
    <row r="175" spans="2:4" s="84" customFormat="1" ht="20.100000000000001" customHeight="1" x14ac:dyDescent="0.25">
      <c r="B175" s="238" t="s">
        <v>593</v>
      </c>
      <c r="C175" s="244" t="s">
        <v>594</v>
      </c>
      <c r="D175" s="245"/>
    </row>
    <row r="176" spans="2:4" s="84" customFormat="1" ht="60" customHeight="1" x14ac:dyDescent="0.25">
      <c r="B176" s="102" t="s">
        <v>595</v>
      </c>
      <c r="C176" s="239" t="s">
        <v>596</v>
      </c>
      <c r="D176" s="285" t="s">
        <v>597</v>
      </c>
    </row>
    <row r="177" spans="2:4" s="84" customFormat="1" ht="59.25" customHeight="1" x14ac:dyDescent="0.25">
      <c r="B177" s="100" t="s">
        <v>598</v>
      </c>
      <c r="C177" s="96" t="s">
        <v>599</v>
      </c>
      <c r="D177" s="283" t="s">
        <v>600</v>
      </c>
    </row>
    <row r="178" spans="2:4" s="84" customFormat="1" ht="20.100000000000001" customHeight="1" x14ac:dyDescent="0.25">
      <c r="B178" s="238" t="s">
        <v>601</v>
      </c>
      <c r="C178" s="244" t="s">
        <v>602</v>
      </c>
      <c r="D178" s="245"/>
    </row>
    <row r="179" spans="2:4" s="84" customFormat="1" ht="95.25" customHeight="1" x14ac:dyDescent="0.25">
      <c r="B179" s="102" t="s">
        <v>603</v>
      </c>
      <c r="C179" s="239" t="s">
        <v>604</v>
      </c>
      <c r="D179" s="240" t="s">
        <v>605</v>
      </c>
    </row>
    <row r="180" spans="2:4" s="84" customFormat="1" ht="48" customHeight="1" x14ac:dyDescent="0.25">
      <c r="B180" s="100" t="s">
        <v>606</v>
      </c>
      <c r="C180" s="237" t="s">
        <v>607</v>
      </c>
      <c r="D180" s="240" t="s">
        <v>605</v>
      </c>
    </row>
    <row r="181" spans="2:4" s="84" customFormat="1" ht="20.100000000000001" customHeight="1" x14ac:dyDescent="0.25">
      <c r="B181" s="278" t="s">
        <v>608</v>
      </c>
      <c r="C181" s="237" t="s">
        <v>609</v>
      </c>
      <c r="D181" s="385" t="s">
        <v>610</v>
      </c>
    </row>
    <row r="182" spans="2:4" s="84" customFormat="1" ht="47.25" customHeight="1" x14ac:dyDescent="0.25">
      <c r="B182" s="100" t="s">
        <v>458</v>
      </c>
      <c r="C182" s="237" t="s">
        <v>611</v>
      </c>
      <c r="D182" s="382"/>
    </row>
    <row r="183" spans="2:4" s="84" customFormat="1" ht="20.100000000000001" customHeight="1" x14ac:dyDescent="0.25">
      <c r="B183" s="238" t="s">
        <v>612</v>
      </c>
      <c r="C183" s="244" t="s">
        <v>613</v>
      </c>
      <c r="D183" s="245"/>
    </row>
    <row r="184" spans="2:4" s="84" customFormat="1" ht="59.25" customHeight="1" x14ac:dyDescent="0.25">
      <c r="B184" s="102" t="s">
        <v>614</v>
      </c>
      <c r="C184" s="239" t="s">
        <v>615</v>
      </c>
      <c r="D184" s="386" t="s">
        <v>616</v>
      </c>
    </row>
    <row r="185" spans="2:4" s="84" customFormat="1" ht="20.100000000000001" customHeight="1" x14ac:dyDescent="0.25">
      <c r="B185" s="278" t="s">
        <v>617</v>
      </c>
      <c r="C185" s="237" t="s">
        <v>618</v>
      </c>
      <c r="D185" s="387"/>
    </row>
    <row r="186" spans="2:4" s="84" customFormat="1" ht="20.100000000000001" customHeight="1" x14ac:dyDescent="0.25">
      <c r="B186" s="238" t="s">
        <v>619</v>
      </c>
      <c r="C186" s="244" t="s">
        <v>620</v>
      </c>
      <c r="D186" s="245"/>
    </row>
    <row r="187" spans="2:4" s="84" customFormat="1" ht="20.100000000000001" customHeight="1" x14ac:dyDescent="0.25">
      <c r="B187" s="243" t="s">
        <v>621</v>
      </c>
      <c r="C187" s="239" t="s">
        <v>622</v>
      </c>
      <c r="D187" s="384" t="s">
        <v>623</v>
      </c>
    </row>
    <row r="188" spans="2:4" s="84" customFormat="1" ht="20.100000000000001" customHeight="1" x14ac:dyDescent="0.25">
      <c r="B188" s="278" t="s">
        <v>624</v>
      </c>
      <c r="C188" s="237" t="s">
        <v>625</v>
      </c>
      <c r="D188" s="382"/>
    </row>
    <row r="189" spans="2:4" s="84" customFormat="1" ht="20.100000000000001" customHeight="1" x14ac:dyDescent="0.25">
      <c r="B189" s="238" t="s">
        <v>626</v>
      </c>
      <c r="C189" s="244" t="s">
        <v>627</v>
      </c>
      <c r="D189" s="245"/>
    </row>
    <row r="190" spans="2:4" s="84" customFormat="1" ht="59.25" customHeight="1" x14ac:dyDescent="0.25">
      <c r="B190" s="102" t="s">
        <v>628</v>
      </c>
      <c r="C190" s="239" t="s">
        <v>629</v>
      </c>
      <c r="D190" s="240" t="s">
        <v>630</v>
      </c>
    </row>
    <row r="191" spans="2:4" s="84" customFormat="1" ht="67.5" x14ac:dyDescent="0.25">
      <c r="B191" s="100" t="s">
        <v>631</v>
      </c>
      <c r="C191" s="96" t="s">
        <v>632</v>
      </c>
      <c r="D191" s="231" t="s">
        <v>633</v>
      </c>
    </row>
    <row r="192" spans="2:4" s="84" customFormat="1" ht="67.5" x14ac:dyDescent="0.25">
      <c r="B192" s="100" t="s">
        <v>634</v>
      </c>
      <c r="C192" s="96" t="s">
        <v>635</v>
      </c>
      <c r="D192" s="231" t="s">
        <v>633</v>
      </c>
    </row>
    <row r="193" spans="2:4" s="84" customFormat="1" ht="20.100000000000001" customHeight="1" x14ac:dyDescent="0.25">
      <c r="B193" s="278" t="s">
        <v>636</v>
      </c>
      <c r="C193" s="237" t="s">
        <v>637</v>
      </c>
      <c r="D193" s="231" t="s">
        <v>638</v>
      </c>
    </row>
    <row r="194" spans="2:4" s="84" customFormat="1" ht="60.75" customHeight="1" x14ac:dyDescent="0.25">
      <c r="B194" s="100" t="s">
        <v>639</v>
      </c>
      <c r="C194" s="237" t="s">
        <v>640</v>
      </c>
      <c r="D194" s="231" t="s">
        <v>641</v>
      </c>
    </row>
    <row r="195" spans="2:4" s="84" customFormat="1" ht="20.100000000000001" customHeight="1" x14ac:dyDescent="0.25">
      <c r="B195" s="238" t="s">
        <v>642</v>
      </c>
      <c r="C195" s="244" t="s">
        <v>643</v>
      </c>
      <c r="D195" s="245"/>
    </row>
    <row r="196" spans="2:4" s="84" customFormat="1" ht="22.5" customHeight="1" x14ac:dyDescent="0.25">
      <c r="B196" s="243" t="s">
        <v>644</v>
      </c>
      <c r="C196" s="239" t="s">
        <v>622</v>
      </c>
      <c r="D196" s="384" t="s">
        <v>645</v>
      </c>
    </row>
    <row r="197" spans="2:4" s="84" customFormat="1" ht="20.100000000000001" customHeight="1" x14ac:dyDescent="0.25">
      <c r="B197" s="278" t="s">
        <v>646</v>
      </c>
      <c r="C197" s="237" t="s">
        <v>571</v>
      </c>
      <c r="D197" s="384"/>
    </row>
    <row r="198" spans="2:4" s="84" customFormat="1" ht="20.100000000000001" customHeight="1" x14ac:dyDescent="0.25">
      <c r="B198" s="278" t="s">
        <v>647</v>
      </c>
      <c r="C198" s="237" t="s">
        <v>648</v>
      </c>
      <c r="D198" s="384"/>
    </row>
    <row r="199" spans="2:4" s="84" customFormat="1" ht="20.100000000000001" customHeight="1" x14ac:dyDescent="0.25">
      <c r="B199" s="278" t="s">
        <v>649</v>
      </c>
      <c r="C199" s="237" t="s">
        <v>650</v>
      </c>
      <c r="D199" s="384"/>
    </row>
    <row r="200" spans="2:4" s="84" customFormat="1" ht="20.100000000000001" customHeight="1" x14ac:dyDescent="0.25">
      <c r="B200" s="278" t="s">
        <v>651</v>
      </c>
      <c r="C200" s="237" t="s">
        <v>652</v>
      </c>
      <c r="D200" s="384"/>
    </row>
    <row r="201" spans="2:4" s="84" customFormat="1" ht="20.100000000000001" customHeight="1" x14ac:dyDescent="0.25">
      <c r="B201" s="278" t="s">
        <v>653</v>
      </c>
      <c r="C201" s="237" t="s">
        <v>654</v>
      </c>
      <c r="D201" s="384"/>
    </row>
    <row r="202" spans="2:4" s="84" customFormat="1" ht="20.100000000000001" customHeight="1" x14ac:dyDescent="0.25">
      <c r="B202" s="278" t="s">
        <v>655</v>
      </c>
      <c r="C202" s="237" t="s">
        <v>656</v>
      </c>
      <c r="D202" s="384"/>
    </row>
    <row r="203" spans="2:4" s="84" customFormat="1" ht="20.100000000000001" customHeight="1" x14ac:dyDescent="0.25">
      <c r="B203" s="278" t="s">
        <v>657</v>
      </c>
      <c r="C203" s="237" t="s">
        <v>658</v>
      </c>
      <c r="D203" s="382"/>
    </row>
    <row r="204" spans="2:4" s="84" customFormat="1" ht="20.100000000000001" customHeight="1" x14ac:dyDescent="0.25">
      <c r="B204" s="238" t="s">
        <v>659</v>
      </c>
      <c r="C204" s="244" t="s">
        <v>660</v>
      </c>
      <c r="D204" s="245"/>
    </row>
    <row r="205" spans="2:4" s="84" customFormat="1" ht="120" customHeight="1" x14ac:dyDescent="0.25">
      <c r="B205" s="102" t="s">
        <v>661</v>
      </c>
      <c r="C205" s="239" t="s">
        <v>662</v>
      </c>
      <c r="D205" s="382" t="s">
        <v>663</v>
      </c>
    </row>
    <row r="206" spans="2:4" s="84" customFormat="1" ht="20.100000000000001" customHeight="1" x14ac:dyDescent="0.25">
      <c r="B206" s="278" t="s">
        <v>664</v>
      </c>
      <c r="C206" s="237" t="s">
        <v>665</v>
      </c>
      <c r="D206" s="383"/>
    </row>
  </sheetData>
  <sheetProtection algorithmName="SHA-512" hashValue="misvHPnNsr5EtXg1/cXCTE+OPvC3nxh1xblCyKy42Lr6fV4Y0iRc225R3QTc+Yaaj1+xkKsXyjJRYS5ilVrNjQ==" saltValue="mDT5GVgADULu4sHJ60ulvA==" spinCount="100000" sheet="1" objects="1" scenarios="1"/>
  <mergeCells count="19">
    <mergeCell ref="B76:C76"/>
    <mergeCell ref="D171:D172"/>
    <mergeCell ref="B75:C75"/>
    <mergeCell ref="B7:C7"/>
    <mergeCell ref="B34:C34"/>
    <mergeCell ref="B59:C59"/>
    <mergeCell ref="B67:C67"/>
    <mergeCell ref="B70:C70"/>
    <mergeCell ref="D60:D64"/>
    <mergeCell ref="D205:D206"/>
    <mergeCell ref="D115:D120"/>
    <mergeCell ref="D97:D101"/>
    <mergeCell ref="D103:D105"/>
    <mergeCell ref="D165:D168"/>
    <mergeCell ref="D108:D113"/>
    <mergeCell ref="D181:D182"/>
    <mergeCell ref="D184:D185"/>
    <mergeCell ref="D187:D188"/>
    <mergeCell ref="D196:D203"/>
  </mergeCells>
  <hyperlinks>
    <hyperlink ref="D68" r:id="rId1" display="Stakeholder Engagement at AGIG" xr:uid="{41A5A1C4-546A-476D-BE2B-A7CC3A940649}"/>
    <hyperlink ref="D19" r:id="rId2" xr:uid="{4453B1E0-51FA-4B51-AB0F-372737D8A312}"/>
    <hyperlink ref="B3" location="CONTENTS!Print_Area" display="Back to Contents" xr:uid="{EE7F0B77-48D6-46B8-B096-7A4DB24BFA1B}"/>
  </hyperlinks>
  <pageMargins left="0.7" right="0.7" top="0.75" bottom="0.75" header="0.3" footer="0.3"/>
  <pageSetup paperSize="9" fitToHeight="0" orientation="landscape" r:id="rId3"/>
  <ignoredErrors>
    <ignoredError sqref="B50:B58 B60:B66 B68:B69 B79:B206" twoDigitTextYear="1"/>
  </ignoredErrors>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FC01B2-B0BD-478F-9BDA-87B22B7DCD2D}">
  <sheetPr>
    <tabColor rgb="FF003C71"/>
    <pageSetUpPr fitToPage="1"/>
  </sheetPr>
  <dimension ref="B1:F52"/>
  <sheetViews>
    <sheetView showGridLines="0" workbookViewId="0">
      <pane xSplit="1" ySplit="6" topLeftCell="B7" activePane="bottomRight" state="frozen"/>
      <selection pane="topRight" activeCell="C28" sqref="C28"/>
      <selection pane="bottomLeft" activeCell="C28" sqref="C28"/>
      <selection pane="bottomRight" activeCell="B19" sqref="B19"/>
    </sheetView>
  </sheetViews>
  <sheetFormatPr defaultRowHeight="15" x14ac:dyDescent="0.25"/>
  <cols>
    <col min="1" max="1" width="1.7109375" customWidth="1"/>
    <col min="2" max="2" width="115.7109375" customWidth="1"/>
    <col min="3" max="3" width="24.42578125" customWidth="1"/>
  </cols>
  <sheetData>
    <row r="1" spans="2:6" s="1" customFormat="1" ht="12" customHeight="1" x14ac:dyDescent="0.25"/>
    <row r="2" spans="2:6" s="9" customFormat="1" ht="33.75" customHeight="1" x14ac:dyDescent="0.25">
      <c r="B2" s="43" t="s">
        <v>43</v>
      </c>
    </row>
    <row r="3" spans="2:6" s="9" customFormat="1" ht="22.5" customHeight="1" x14ac:dyDescent="0.25">
      <c r="B3" s="253" t="s">
        <v>50</v>
      </c>
    </row>
    <row r="4" spans="2:6" s="1" customFormat="1" ht="9.9499999999999993" customHeight="1" x14ac:dyDescent="0.25"/>
    <row r="5" spans="2:6" s="1" customFormat="1" ht="20.100000000000001" customHeight="1" x14ac:dyDescent="0.25">
      <c r="B5" s="10" t="s">
        <v>666</v>
      </c>
      <c r="F5" s="9"/>
    </row>
    <row r="6" spans="2:6" ht="15" customHeight="1" x14ac:dyDescent="0.25">
      <c r="B6" s="105" t="s">
        <v>667</v>
      </c>
    </row>
    <row r="7" spans="2:6" ht="20.100000000000001" customHeight="1" thickBot="1" x14ac:dyDescent="0.3">
      <c r="B7" s="106" t="s">
        <v>668</v>
      </c>
    </row>
    <row r="8" spans="2:6" ht="30" customHeight="1" x14ac:dyDescent="0.25">
      <c r="B8" s="107" t="s">
        <v>669</v>
      </c>
    </row>
    <row r="9" spans="2:6" ht="20.100000000000001" customHeight="1" thickBot="1" x14ac:dyDescent="0.3">
      <c r="B9" s="108" t="s">
        <v>670</v>
      </c>
    </row>
    <row r="10" spans="2:6" ht="30" customHeight="1" x14ac:dyDescent="0.25">
      <c r="B10" s="107" t="s">
        <v>671</v>
      </c>
    </row>
    <row r="11" spans="2:6" ht="20.100000000000001" customHeight="1" thickBot="1" x14ac:dyDescent="0.3">
      <c r="B11" s="108" t="s">
        <v>672</v>
      </c>
    </row>
    <row r="12" spans="2:6" ht="39.950000000000003" customHeight="1" x14ac:dyDescent="0.25">
      <c r="B12" s="107" t="s">
        <v>673</v>
      </c>
    </row>
    <row r="13" spans="2:6" ht="20.100000000000001" customHeight="1" thickBot="1" x14ac:dyDescent="0.3">
      <c r="B13" s="108" t="s">
        <v>674</v>
      </c>
    </row>
    <row r="14" spans="2:6" ht="30" customHeight="1" x14ac:dyDescent="0.25">
      <c r="B14" s="107" t="s">
        <v>675</v>
      </c>
    </row>
    <row r="15" spans="2:6" ht="20.100000000000001" customHeight="1" thickBot="1" x14ac:dyDescent="0.3">
      <c r="B15" s="113" t="s">
        <v>676</v>
      </c>
    </row>
    <row r="16" spans="2:6" ht="30" customHeight="1" x14ac:dyDescent="0.25">
      <c r="B16" s="107" t="s">
        <v>677</v>
      </c>
    </row>
    <row r="17" spans="2:2" ht="20.100000000000001" customHeight="1" thickBot="1" x14ac:dyDescent="0.3">
      <c r="B17" s="108" t="s">
        <v>678</v>
      </c>
    </row>
    <row r="18" spans="2:2" ht="20.100000000000001" customHeight="1" x14ac:dyDescent="0.25">
      <c r="B18" s="107" t="s">
        <v>679</v>
      </c>
    </row>
    <row r="19" spans="2:2" ht="20.100000000000001" customHeight="1" thickBot="1" x14ac:dyDescent="0.3">
      <c r="B19" s="108" t="s">
        <v>680</v>
      </c>
    </row>
    <row r="20" spans="2:2" ht="30" customHeight="1" x14ac:dyDescent="0.25">
      <c r="B20" s="107" t="s">
        <v>681</v>
      </c>
    </row>
    <row r="21" spans="2:2" ht="20.100000000000001" customHeight="1" thickBot="1" x14ac:dyDescent="0.3">
      <c r="B21" s="108" t="s">
        <v>682</v>
      </c>
    </row>
    <row r="22" spans="2:2" ht="39.950000000000003" customHeight="1" x14ac:dyDescent="0.25">
      <c r="B22" s="107" t="s">
        <v>683</v>
      </c>
    </row>
    <row r="23" spans="2:2" ht="20.100000000000001" customHeight="1" thickBot="1" x14ac:dyDescent="0.3">
      <c r="B23" s="108" t="s">
        <v>684</v>
      </c>
    </row>
    <row r="24" spans="2:2" ht="30" customHeight="1" x14ac:dyDescent="0.25">
      <c r="B24" s="107" t="s">
        <v>685</v>
      </c>
    </row>
    <row r="25" spans="2:2" ht="20.100000000000001" customHeight="1" thickBot="1" x14ac:dyDescent="0.3">
      <c r="B25" s="108" t="s">
        <v>686</v>
      </c>
    </row>
    <row r="26" spans="2:2" ht="39.950000000000003" customHeight="1" x14ac:dyDescent="0.25">
      <c r="B26" s="107" t="s">
        <v>687</v>
      </c>
    </row>
    <row r="27" spans="2:2" ht="20.100000000000001" customHeight="1" thickBot="1" x14ac:dyDescent="0.3">
      <c r="B27" s="108" t="s">
        <v>688</v>
      </c>
    </row>
    <row r="28" spans="2:2" ht="30" customHeight="1" x14ac:dyDescent="0.25">
      <c r="B28" s="107" t="s">
        <v>689</v>
      </c>
    </row>
    <row r="29" spans="2:2" ht="20.100000000000001" customHeight="1" thickBot="1" x14ac:dyDescent="0.3">
      <c r="B29" s="108" t="s">
        <v>690</v>
      </c>
    </row>
    <row r="30" spans="2:2" ht="30" customHeight="1" x14ac:dyDescent="0.25">
      <c r="B30" s="107" t="s">
        <v>691</v>
      </c>
    </row>
    <row r="31" spans="2:2" ht="20.100000000000001" customHeight="1" thickBot="1" x14ac:dyDescent="0.3">
      <c r="B31" s="108" t="s">
        <v>692</v>
      </c>
    </row>
    <row r="32" spans="2:2" ht="39.950000000000003" customHeight="1" x14ac:dyDescent="0.25">
      <c r="B32" s="107" t="s">
        <v>693</v>
      </c>
    </row>
    <row r="33" spans="2:2" ht="20.100000000000001" customHeight="1" thickBot="1" x14ac:dyDescent="0.3">
      <c r="B33" s="108" t="s">
        <v>694</v>
      </c>
    </row>
    <row r="34" spans="2:2" ht="30" customHeight="1" x14ac:dyDescent="0.25">
      <c r="B34" s="107" t="s">
        <v>695</v>
      </c>
    </row>
    <row r="35" spans="2:2" ht="20.100000000000001" customHeight="1" thickBot="1" x14ac:dyDescent="0.3">
      <c r="B35" s="108" t="s">
        <v>696</v>
      </c>
    </row>
    <row r="36" spans="2:2" ht="30" customHeight="1" x14ac:dyDescent="0.25">
      <c r="B36" s="107" t="s">
        <v>697</v>
      </c>
    </row>
    <row r="37" spans="2:2" ht="20.100000000000001" customHeight="1" thickBot="1" x14ac:dyDescent="0.3">
      <c r="B37" s="108" t="s">
        <v>698</v>
      </c>
    </row>
    <row r="38" spans="2:2" ht="30" customHeight="1" x14ac:dyDescent="0.25">
      <c r="B38" s="107" t="s">
        <v>699</v>
      </c>
    </row>
    <row r="39" spans="2:2" ht="20.100000000000001" customHeight="1" thickBot="1" x14ac:dyDescent="0.3">
      <c r="B39" s="108" t="s">
        <v>700</v>
      </c>
    </row>
    <row r="40" spans="2:2" ht="30" customHeight="1" x14ac:dyDescent="0.25">
      <c r="B40" s="107" t="s">
        <v>701</v>
      </c>
    </row>
    <row r="41" spans="2:2" ht="20.100000000000001" customHeight="1" thickBot="1" x14ac:dyDescent="0.3">
      <c r="B41" s="108" t="s">
        <v>702</v>
      </c>
    </row>
    <row r="42" spans="2:2" ht="30" customHeight="1" x14ac:dyDescent="0.25">
      <c r="B42" s="107" t="s">
        <v>703</v>
      </c>
    </row>
    <row r="43" spans="2:2" ht="20.100000000000001" customHeight="1" thickBot="1" x14ac:dyDescent="0.3">
      <c r="B43" s="108" t="s">
        <v>704</v>
      </c>
    </row>
    <row r="44" spans="2:2" ht="20.100000000000001" customHeight="1" x14ac:dyDescent="0.25">
      <c r="B44" s="107" t="s">
        <v>705</v>
      </c>
    </row>
    <row r="45" spans="2:2" ht="20.100000000000001" customHeight="1" thickBot="1" x14ac:dyDescent="0.3">
      <c r="B45" s="108" t="s">
        <v>706</v>
      </c>
    </row>
    <row r="46" spans="2:2" ht="39.950000000000003" customHeight="1" x14ac:dyDescent="0.25">
      <c r="B46" s="107" t="s">
        <v>707</v>
      </c>
    </row>
    <row r="47" spans="2:2" ht="20.100000000000001" customHeight="1" thickBot="1" x14ac:dyDescent="0.3">
      <c r="B47" s="108" t="s">
        <v>708</v>
      </c>
    </row>
    <row r="48" spans="2:2" ht="30" customHeight="1" x14ac:dyDescent="0.25">
      <c r="B48" s="107" t="s">
        <v>709</v>
      </c>
    </row>
    <row r="49" spans="2:2" ht="20.100000000000001" customHeight="1" thickBot="1" x14ac:dyDescent="0.3">
      <c r="B49" s="108" t="s">
        <v>710</v>
      </c>
    </row>
    <row r="50" spans="2:2" ht="30" customHeight="1" x14ac:dyDescent="0.25">
      <c r="B50" s="107" t="s">
        <v>711</v>
      </c>
    </row>
    <row r="51" spans="2:2" ht="20.100000000000001" customHeight="1" thickBot="1" x14ac:dyDescent="0.3">
      <c r="B51" s="108" t="s">
        <v>712</v>
      </c>
    </row>
    <row r="52" spans="2:2" ht="30" customHeight="1" x14ac:dyDescent="0.25">
      <c r="B52" s="107" t="s">
        <v>713</v>
      </c>
    </row>
  </sheetData>
  <sheetProtection algorithmName="SHA-512" hashValue="bk6WEiqXQFOy2wgDlll29x2AsnZhPyT9ZvhigLt7EI/V3yTw/V7Q8CeMAuUP/TZ/s1v/q7g0FzENcL3Q4jbf2Q==" saltValue="aSmtVU/R43nZ6Awd40s+ww==" spinCount="100000" sheet="1" objects="1" scenarios="1"/>
  <hyperlinks>
    <hyperlink ref="B3" location="CONTENTS!Print_Area" display="Back to Contents" xr:uid="{06C7CF3F-FDD6-4A02-8061-E51C6B4D939D}"/>
  </hyperlinks>
  <pageMargins left="0.7" right="0.7" top="0.75" bottom="0.75" header="0.3" footer="0.3"/>
  <pageSetup paperSize="9" fitToHeight="0"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A768EB-9D6C-4208-B60D-4E3FB7DC8583}">
  <sheetPr>
    <tabColor theme="2" tint="-9.9978637043366805E-2"/>
    <pageSetUpPr fitToPage="1"/>
  </sheetPr>
  <dimension ref="B1:E98"/>
  <sheetViews>
    <sheetView showGridLines="0" workbookViewId="0">
      <pane xSplit="1" ySplit="7" topLeftCell="B8" activePane="bottomRight" state="frozen"/>
      <selection pane="topRight" activeCell="C28" sqref="C28"/>
      <selection pane="bottomLeft" activeCell="C28" sqref="C28"/>
      <selection pane="bottomRight" activeCell="B21" sqref="B21"/>
    </sheetView>
  </sheetViews>
  <sheetFormatPr defaultColWidth="13.5703125" defaultRowHeight="11.25" x14ac:dyDescent="0.25"/>
  <cols>
    <col min="1" max="1" width="1.7109375" style="1" customWidth="1"/>
    <col min="2" max="2" width="161" style="1" customWidth="1"/>
    <col min="3" max="4" width="11.7109375" style="1" customWidth="1"/>
    <col min="5" max="5" width="93.5703125" style="1" bestFit="1" customWidth="1"/>
    <col min="6" max="7" width="11.7109375" style="1" customWidth="1"/>
    <col min="8" max="16384" width="13.5703125" style="1"/>
  </cols>
  <sheetData>
    <row r="1" spans="2:5" ht="12" customHeight="1" x14ac:dyDescent="0.25"/>
    <row r="2" spans="2:5" s="9" customFormat="1" ht="33.75" customHeight="1" x14ac:dyDescent="0.25">
      <c r="B2" s="43" t="s">
        <v>714</v>
      </c>
    </row>
    <row r="3" spans="2:5" s="9" customFormat="1" ht="22.5" customHeight="1" x14ac:dyDescent="0.25">
      <c r="B3" s="253" t="s">
        <v>50</v>
      </c>
    </row>
    <row r="4" spans="2:5" ht="9.9499999999999993" customHeight="1" x14ac:dyDescent="0.25"/>
    <row r="5" spans="2:5" ht="20.100000000000001" customHeight="1" x14ac:dyDescent="0.25">
      <c r="B5" s="10" t="s">
        <v>715</v>
      </c>
    </row>
    <row r="6" spans="2:5" ht="20.100000000000001" customHeight="1" x14ac:dyDescent="0.25">
      <c r="B6" s="365" t="s">
        <v>716</v>
      </c>
    </row>
    <row r="7" spans="2:5" ht="20.100000000000001" customHeight="1" x14ac:dyDescent="0.25">
      <c r="B7" s="10" t="s">
        <v>717</v>
      </c>
    </row>
    <row r="8" spans="2:5" ht="9.9499999999999993" customHeight="1" x14ac:dyDescent="0.25"/>
    <row r="9" spans="2:5" ht="20.100000000000001" customHeight="1" x14ac:dyDescent="0.25">
      <c r="B9" s="80" t="s">
        <v>718</v>
      </c>
    </row>
    <row r="10" spans="2:5" ht="20.100000000000001" customHeight="1" x14ac:dyDescent="0.25">
      <c r="B10" s="117" t="s">
        <v>719</v>
      </c>
      <c r="C10" s="114"/>
      <c r="D10" s="392"/>
      <c r="E10" s="392"/>
    </row>
    <row r="11" spans="2:5" ht="30" customHeight="1" x14ac:dyDescent="0.25">
      <c r="B11" s="231" t="s">
        <v>720</v>
      </c>
      <c r="C11" s="114"/>
      <c r="D11" s="114"/>
      <c r="E11" s="114"/>
    </row>
    <row r="12" spans="2:5" ht="20.100000000000001" customHeight="1" x14ac:dyDescent="0.25">
      <c r="B12" s="231" t="s">
        <v>721</v>
      </c>
      <c r="C12" s="114"/>
      <c r="D12" s="114"/>
      <c r="E12" s="114"/>
    </row>
    <row r="13" spans="2:5" ht="20.100000000000001" customHeight="1" x14ac:dyDescent="0.25">
      <c r="B13" s="231" t="s">
        <v>722</v>
      </c>
      <c r="C13" s="114"/>
      <c r="D13" s="114"/>
      <c r="E13" s="114"/>
    </row>
    <row r="14" spans="2:5" ht="30" customHeight="1" x14ac:dyDescent="0.25">
      <c r="B14" s="231" t="s">
        <v>723</v>
      </c>
      <c r="C14" s="254"/>
      <c r="D14" s="254"/>
      <c r="E14" s="254"/>
    </row>
    <row r="15" spans="2:5" ht="20.100000000000001" customHeight="1" x14ac:dyDescent="0.25">
      <c r="B15" s="231" t="s">
        <v>724</v>
      </c>
      <c r="C15" s="254"/>
      <c r="D15" s="254"/>
      <c r="E15" s="254"/>
    </row>
    <row r="16" spans="2:5" ht="30" customHeight="1" x14ac:dyDescent="0.25">
      <c r="B16" s="231" t="s">
        <v>725</v>
      </c>
      <c r="C16" s="255"/>
      <c r="D16" s="256"/>
      <c r="E16" s="256"/>
    </row>
    <row r="17" spans="2:5" ht="30" customHeight="1" x14ac:dyDescent="0.25">
      <c r="B17" s="350" t="s">
        <v>726</v>
      </c>
      <c r="C17" s="255"/>
      <c r="D17" s="257"/>
      <c r="E17" s="255"/>
    </row>
    <row r="18" spans="2:5" ht="20.100000000000001" customHeight="1" x14ac:dyDescent="0.25">
      <c r="B18" s="117" t="s">
        <v>727</v>
      </c>
      <c r="C18" s="114"/>
      <c r="D18" s="392"/>
      <c r="E18" s="392"/>
    </row>
    <row r="19" spans="2:5" ht="20.100000000000001" customHeight="1" x14ac:dyDescent="0.25">
      <c r="B19" s="231" t="s">
        <v>728</v>
      </c>
      <c r="C19" s="114"/>
      <c r="D19" s="256"/>
      <c r="E19" s="255"/>
    </row>
    <row r="20" spans="2:5" ht="20.100000000000001" customHeight="1" x14ac:dyDescent="0.25">
      <c r="B20" s="231" t="s">
        <v>729</v>
      </c>
      <c r="C20" s="114"/>
      <c r="D20" s="256"/>
      <c r="E20" s="255"/>
    </row>
    <row r="21" spans="2:5" ht="20.100000000000001" customHeight="1" x14ac:dyDescent="0.25">
      <c r="B21" s="231" t="s">
        <v>730</v>
      </c>
      <c r="C21" s="114"/>
      <c r="D21" s="256"/>
      <c r="E21" s="255"/>
    </row>
    <row r="22" spans="2:5" ht="20.100000000000001" customHeight="1" x14ac:dyDescent="0.25">
      <c r="B22" s="231" t="s">
        <v>731</v>
      </c>
      <c r="C22" s="114"/>
      <c r="D22" s="256"/>
      <c r="E22" s="255"/>
    </row>
    <row r="23" spans="2:5" ht="20.100000000000001" customHeight="1" x14ac:dyDescent="0.25">
      <c r="B23" s="231" t="s">
        <v>732</v>
      </c>
      <c r="C23" s="114"/>
      <c r="D23" s="255"/>
      <c r="E23" s="255"/>
    </row>
    <row r="24" spans="2:5" ht="20.100000000000001" customHeight="1" x14ac:dyDescent="0.25">
      <c r="B24" s="231" t="s">
        <v>733</v>
      </c>
      <c r="C24" s="114"/>
      <c r="D24" s="254"/>
      <c r="E24" s="254"/>
    </row>
    <row r="25" spans="2:5" ht="20.100000000000001" customHeight="1" x14ac:dyDescent="0.25">
      <c r="B25" s="258" t="s">
        <v>734</v>
      </c>
      <c r="C25" s="114"/>
      <c r="D25" s="254"/>
      <c r="E25" s="254"/>
    </row>
    <row r="26" spans="2:5" ht="20.100000000000001" customHeight="1" x14ac:dyDescent="0.25">
      <c r="B26" s="80" t="s">
        <v>290</v>
      </c>
      <c r="C26" s="114"/>
      <c r="D26" s="392"/>
      <c r="E26" s="392"/>
    </row>
    <row r="27" spans="2:5" ht="20.100000000000001" customHeight="1" x14ac:dyDescent="0.25">
      <c r="B27" s="117" t="s">
        <v>719</v>
      </c>
      <c r="C27" s="114"/>
      <c r="D27" s="114"/>
      <c r="E27" s="114"/>
    </row>
    <row r="28" spans="2:5" ht="38.25" customHeight="1" x14ac:dyDescent="0.25">
      <c r="B28" s="231" t="s">
        <v>735</v>
      </c>
      <c r="C28" s="115"/>
      <c r="D28" s="115"/>
      <c r="E28" s="115"/>
    </row>
    <row r="29" spans="2:5" ht="44.25" customHeight="1" x14ac:dyDescent="0.25">
      <c r="B29" s="231" t="s">
        <v>736</v>
      </c>
      <c r="C29" s="115"/>
      <c r="D29" s="115"/>
      <c r="E29" s="115"/>
    </row>
    <row r="30" spans="2:5" ht="20.100000000000001" customHeight="1" x14ac:dyDescent="0.25">
      <c r="B30" s="231" t="s">
        <v>737</v>
      </c>
      <c r="C30" s="115"/>
      <c r="D30" s="115"/>
      <c r="E30" s="115"/>
    </row>
    <row r="31" spans="2:5" ht="20.100000000000001" customHeight="1" x14ac:dyDescent="0.25">
      <c r="B31" s="231" t="s">
        <v>738</v>
      </c>
      <c r="C31" s="115"/>
      <c r="D31" s="115"/>
      <c r="E31" s="115"/>
    </row>
    <row r="32" spans="2:5" ht="20.100000000000001" customHeight="1" x14ac:dyDescent="0.25">
      <c r="B32" s="231" t="s">
        <v>739</v>
      </c>
      <c r="C32" s="115"/>
      <c r="D32" s="115"/>
      <c r="E32" s="115"/>
    </row>
    <row r="33" spans="2:5" ht="20.100000000000001" customHeight="1" x14ac:dyDescent="0.25">
      <c r="B33" s="349" t="s">
        <v>740</v>
      </c>
      <c r="C33" s="115"/>
      <c r="D33" s="115"/>
      <c r="E33" s="115"/>
    </row>
    <row r="34" spans="2:5" ht="20.100000000000001" customHeight="1" x14ac:dyDescent="0.25">
      <c r="B34" s="231" t="s">
        <v>741</v>
      </c>
      <c r="C34" s="115"/>
      <c r="D34" s="115"/>
      <c r="E34" s="115"/>
    </row>
    <row r="35" spans="2:5" ht="30" customHeight="1" x14ac:dyDescent="0.25">
      <c r="B35" s="231" t="s">
        <v>742</v>
      </c>
      <c r="C35" s="115"/>
      <c r="D35" s="115"/>
      <c r="E35" s="115"/>
    </row>
    <row r="36" spans="2:5" ht="20.100000000000001" customHeight="1" x14ac:dyDescent="0.25">
      <c r="B36" s="231" t="s">
        <v>743</v>
      </c>
      <c r="C36" s="115"/>
      <c r="D36" s="115"/>
      <c r="E36" s="115"/>
    </row>
    <row r="37" spans="2:5" ht="20.100000000000001" customHeight="1" x14ac:dyDescent="0.25">
      <c r="B37" s="231" t="s">
        <v>744</v>
      </c>
      <c r="C37" s="115"/>
      <c r="D37" s="115"/>
      <c r="E37" s="115"/>
    </row>
    <row r="38" spans="2:5" ht="20.100000000000001" customHeight="1" x14ac:dyDescent="0.25">
      <c r="B38" s="117" t="s">
        <v>727</v>
      </c>
      <c r="C38" s="115"/>
      <c r="D38" s="115"/>
      <c r="E38" s="115"/>
    </row>
    <row r="39" spans="2:5" ht="20.100000000000001" customHeight="1" x14ac:dyDescent="0.25">
      <c r="B39" s="231" t="s">
        <v>745</v>
      </c>
      <c r="C39" s="115"/>
      <c r="D39" s="115"/>
      <c r="E39" s="115"/>
    </row>
    <row r="40" spans="2:5" ht="22.5" customHeight="1" x14ac:dyDescent="0.25">
      <c r="B40" s="237" t="s">
        <v>746</v>
      </c>
      <c r="C40" s="115"/>
      <c r="D40" s="115"/>
      <c r="E40" s="115"/>
    </row>
    <row r="41" spans="2:5" ht="40.5" customHeight="1" x14ac:dyDescent="0.25">
      <c r="B41" s="231" t="s">
        <v>747</v>
      </c>
      <c r="C41" s="115"/>
      <c r="D41" s="115"/>
      <c r="E41" s="115"/>
    </row>
    <row r="42" spans="2:5" ht="27.75" customHeight="1" x14ac:dyDescent="0.25">
      <c r="B42" s="351" t="s">
        <v>748</v>
      </c>
      <c r="C42" s="115"/>
      <c r="D42" s="115"/>
      <c r="E42" s="115"/>
    </row>
    <row r="43" spans="2:5" ht="27.75" customHeight="1" x14ac:dyDescent="0.25">
      <c r="B43" s="351" t="s">
        <v>749</v>
      </c>
      <c r="C43" s="114"/>
      <c r="D43" s="392"/>
      <c r="E43" s="392"/>
    </row>
    <row r="44" spans="2:5" ht="20.100000000000001" customHeight="1" x14ac:dyDescent="0.25">
      <c r="B44" s="80" t="s">
        <v>750</v>
      </c>
      <c r="C44" s="114"/>
      <c r="D44" s="392"/>
      <c r="E44" s="392"/>
    </row>
    <row r="45" spans="2:5" ht="20.100000000000001" customHeight="1" x14ac:dyDescent="0.25">
      <c r="B45" s="117" t="s">
        <v>719</v>
      </c>
      <c r="C45" s="114"/>
      <c r="D45" s="114"/>
      <c r="E45" s="114"/>
    </row>
    <row r="46" spans="2:5" ht="30" customHeight="1" x14ac:dyDescent="0.25">
      <c r="B46" s="231" t="s">
        <v>751</v>
      </c>
      <c r="C46" s="115"/>
      <c r="D46" s="115"/>
      <c r="E46" s="115"/>
    </row>
    <row r="47" spans="2:5" ht="20.100000000000001" customHeight="1" x14ac:dyDescent="0.25">
      <c r="B47" s="231" t="s">
        <v>752</v>
      </c>
      <c r="C47" s="115"/>
      <c r="D47" s="115"/>
      <c r="E47" s="115"/>
    </row>
    <row r="48" spans="2:5" ht="20.100000000000001" customHeight="1" x14ac:dyDescent="0.25">
      <c r="B48" s="231" t="s">
        <v>753</v>
      </c>
      <c r="C48" s="115"/>
      <c r="D48" s="115"/>
      <c r="E48" s="115"/>
    </row>
    <row r="49" spans="2:5" ht="20.100000000000001" customHeight="1" x14ac:dyDescent="0.25">
      <c r="B49" s="231" t="s">
        <v>754</v>
      </c>
      <c r="C49" s="115"/>
      <c r="D49" s="115"/>
      <c r="E49" s="115"/>
    </row>
    <row r="50" spans="2:5" ht="42" customHeight="1" x14ac:dyDescent="0.25">
      <c r="B50" s="231" t="s">
        <v>755</v>
      </c>
      <c r="C50" s="115"/>
      <c r="D50" s="115"/>
      <c r="E50" s="115"/>
    </row>
    <row r="51" spans="2:5" ht="42" customHeight="1" x14ac:dyDescent="0.25">
      <c r="B51" s="231" t="s">
        <v>756</v>
      </c>
      <c r="C51" s="115"/>
      <c r="D51" s="115"/>
      <c r="E51" s="115"/>
    </row>
    <row r="52" spans="2:5" ht="42" customHeight="1" x14ac:dyDescent="0.25">
      <c r="B52" s="231" t="s">
        <v>757</v>
      </c>
      <c r="C52" s="115"/>
      <c r="D52" s="115"/>
      <c r="E52" s="115"/>
    </row>
    <row r="53" spans="2:5" ht="42" customHeight="1" x14ac:dyDescent="0.25">
      <c r="B53" s="231" t="s">
        <v>758</v>
      </c>
      <c r="C53" s="115"/>
      <c r="D53" s="115"/>
      <c r="E53" s="115"/>
    </row>
    <row r="54" spans="2:5" ht="20.100000000000001" customHeight="1" x14ac:dyDescent="0.25">
      <c r="B54" s="117" t="s">
        <v>727</v>
      </c>
      <c r="C54" s="115"/>
      <c r="D54" s="115"/>
      <c r="E54" s="115"/>
    </row>
    <row r="55" spans="2:5" ht="20.100000000000001" customHeight="1" x14ac:dyDescent="0.25">
      <c r="B55" s="237" t="s">
        <v>759</v>
      </c>
      <c r="C55" s="115"/>
      <c r="D55" s="115"/>
      <c r="E55" s="115"/>
    </row>
    <row r="56" spans="2:5" ht="20.100000000000001" customHeight="1" x14ac:dyDescent="0.25">
      <c r="B56" s="237" t="s">
        <v>760</v>
      </c>
      <c r="C56" s="115"/>
      <c r="D56" s="115"/>
      <c r="E56" s="115"/>
    </row>
    <row r="57" spans="2:5" ht="20.100000000000001" customHeight="1" x14ac:dyDescent="0.25">
      <c r="B57" s="237" t="s">
        <v>761</v>
      </c>
      <c r="C57" s="115"/>
      <c r="D57" s="115"/>
      <c r="E57" s="115"/>
    </row>
    <row r="58" spans="2:5" ht="20.100000000000001" customHeight="1" x14ac:dyDescent="0.25">
      <c r="B58" s="237" t="s">
        <v>762</v>
      </c>
      <c r="C58" s="115"/>
      <c r="D58" s="115"/>
      <c r="E58" s="115"/>
    </row>
    <row r="59" spans="2:5" ht="20.100000000000001" customHeight="1" x14ac:dyDescent="0.25">
      <c r="B59" s="237" t="s">
        <v>763</v>
      </c>
      <c r="C59" s="115"/>
      <c r="D59" s="115"/>
      <c r="E59" s="115"/>
    </row>
    <row r="60" spans="2:5" ht="20.100000000000001" customHeight="1" x14ac:dyDescent="0.25">
      <c r="B60" s="237" t="s">
        <v>764</v>
      </c>
      <c r="C60" s="115"/>
      <c r="D60" s="115"/>
      <c r="E60" s="115"/>
    </row>
    <row r="61" spans="2:5" ht="20.100000000000001" customHeight="1" x14ac:dyDescent="0.25">
      <c r="B61" s="237" t="s">
        <v>765</v>
      </c>
      <c r="C61" s="115"/>
      <c r="D61" s="115"/>
      <c r="E61" s="115"/>
    </row>
    <row r="62" spans="2:5" ht="20.100000000000001" customHeight="1" x14ac:dyDescent="0.25">
      <c r="B62" s="80" t="s">
        <v>766</v>
      </c>
      <c r="C62" s="114"/>
      <c r="D62" s="115"/>
      <c r="E62" s="115"/>
    </row>
    <row r="63" spans="2:5" ht="20.100000000000001" customHeight="1" x14ac:dyDescent="0.25">
      <c r="B63" s="117" t="s">
        <v>719</v>
      </c>
      <c r="C63" s="114"/>
      <c r="D63" s="114"/>
      <c r="E63" s="114"/>
    </row>
    <row r="64" spans="2:5" ht="20.100000000000001" customHeight="1" x14ac:dyDescent="0.25">
      <c r="B64" s="231" t="s">
        <v>767</v>
      </c>
      <c r="C64" s="115"/>
      <c r="D64" s="115"/>
      <c r="E64" s="115"/>
    </row>
    <row r="65" spans="2:5" ht="20.100000000000001" customHeight="1" x14ac:dyDescent="0.25">
      <c r="B65" s="231" t="s">
        <v>768</v>
      </c>
      <c r="C65" s="115"/>
      <c r="D65" s="115"/>
      <c r="E65" s="115"/>
    </row>
    <row r="66" spans="2:5" ht="20.100000000000001" customHeight="1" x14ac:dyDescent="0.25">
      <c r="B66" s="231" t="s">
        <v>769</v>
      </c>
      <c r="C66" s="115"/>
      <c r="D66" s="115"/>
      <c r="E66" s="115"/>
    </row>
    <row r="67" spans="2:5" ht="20.100000000000001" customHeight="1" x14ac:dyDescent="0.25">
      <c r="B67" s="231" t="s">
        <v>770</v>
      </c>
      <c r="C67" s="115"/>
      <c r="D67" s="115"/>
      <c r="E67" s="115"/>
    </row>
    <row r="68" spans="2:5" ht="30" customHeight="1" x14ac:dyDescent="0.25">
      <c r="B68" s="231" t="s">
        <v>771</v>
      </c>
      <c r="C68" s="115"/>
      <c r="D68" s="115"/>
      <c r="E68" s="115"/>
    </row>
    <row r="69" spans="2:5" ht="20.100000000000001" customHeight="1" x14ac:dyDescent="0.25">
      <c r="B69" s="117" t="s">
        <v>727</v>
      </c>
      <c r="C69" s="115"/>
      <c r="D69" s="115"/>
      <c r="E69" s="115"/>
    </row>
    <row r="70" spans="2:5" ht="30" customHeight="1" x14ac:dyDescent="0.25">
      <c r="B70" s="237" t="s">
        <v>772</v>
      </c>
      <c r="C70" s="115"/>
      <c r="D70" s="115"/>
      <c r="E70" s="115"/>
    </row>
    <row r="71" spans="2:5" ht="27.75" customHeight="1" x14ac:dyDescent="0.25">
      <c r="B71" s="351" t="s">
        <v>773</v>
      </c>
      <c r="C71" s="115"/>
      <c r="D71" s="115"/>
      <c r="E71" s="115"/>
    </row>
    <row r="72" spans="2:5" ht="20.100000000000001" customHeight="1" x14ac:dyDescent="0.25">
      <c r="B72" s="80" t="s">
        <v>774</v>
      </c>
      <c r="C72" s="114"/>
      <c r="D72" s="392"/>
      <c r="E72" s="392"/>
    </row>
    <row r="73" spans="2:5" ht="20.100000000000001" customHeight="1" x14ac:dyDescent="0.25">
      <c r="B73" s="117" t="s">
        <v>719</v>
      </c>
      <c r="C73" s="114"/>
      <c r="D73" s="114"/>
      <c r="E73" s="114"/>
    </row>
    <row r="74" spans="2:5" ht="37.5" customHeight="1" x14ac:dyDescent="0.25">
      <c r="B74" s="231" t="s">
        <v>775</v>
      </c>
      <c r="C74" s="115"/>
      <c r="D74" s="115"/>
      <c r="E74" s="115"/>
    </row>
    <row r="75" spans="2:5" ht="20.100000000000001" customHeight="1" x14ac:dyDescent="0.25">
      <c r="B75" s="231" t="s">
        <v>776</v>
      </c>
      <c r="C75" s="115"/>
      <c r="D75" s="115"/>
      <c r="E75" s="115"/>
    </row>
    <row r="76" spans="2:5" ht="20.100000000000001" customHeight="1" x14ac:dyDescent="0.25">
      <c r="B76" s="231" t="s">
        <v>777</v>
      </c>
      <c r="C76" s="115"/>
      <c r="D76" s="115"/>
      <c r="E76" s="115"/>
    </row>
    <row r="77" spans="2:5" ht="37.5" customHeight="1" x14ac:dyDescent="0.25">
      <c r="B77" s="231" t="s">
        <v>778</v>
      </c>
      <c r="C77" s="115"/>
      <c r="D77" s="115"/>
      <c r="E77" s="115"/>
    </row>
    <row r="78" spans="2:5" ht="20.100000000000001" customHeight="1" x14ac:dyDescent="0.25">
      <c r="B78" s="231" t="s">
        <v>779</v>
      </c>
      <c r="C78" s="115"/>
      <c r="D78" s="115"/>
      <c r="E78" s="115"/>
    </row>
    <row r="79" spans="2:5" ht="30" customHeight="1" x14ac:dyDescent="0.25">
      <c r="B79" s="317" t="s">
        <v>780</v>
      </c>
      <c r="C79" s="115"/>
      <c r="D79" s="115"/>
      <c r="E79" s="115"/>
    </row>
    <row r="80" spans="2:5" ht="20.100000000000001" customHeight="1" x14ac:dyDescent="0.25">
      <c r="B80" s="117" t="s">
        <v>727</v>
      </c>
      <c r="C80" s="115"/>
      <c r="D80" s="115"/>
      <c r="E80" s="115"/>
    </row>
    <row r="81" spans="2:5" ht="20.100000000000001" customHeight="1" x14ac:dyDescent="0.25">
      <c r="B81" s="231" t="s">
        <v>781</v>
      </c>
      <c r="C81" s="115"/>
      <c r="D81" s="115"/>
      <c r="E81" s="115"/>
    </row>
    <row r="82" spans="2:5" ht="20.100000000000001" customHeight="1" x14ac:dyDescent="0.25">
      <c r="B82" s="231" t="s">
        <v>782</v>
      </c>
      <c r="C82" s="115"/>
      <c r="D82" s="115"/>
      <c r="E82" s="115"/>
    </row>
    <row r="83" spans="2:5" ht="20.100000000000001" customHeight="1" x14ac:dyDescent="0.25">
      <c r="B83" s="231" t="s">
        <v>783</v>
      </c>
      <c r="C83" s="115"/>
      <c r="D83" s="115"/>
      <c r="E83" s="115"/>
    </row>
    <row r="84" spans="2:5" ht="20.100000000000001" customHeight="1" x14ac:dyDescent="0.25">
      <c r="B84" s="231" t="s">
        <v>784</v>
      </c>
      <c r="C84" s="115"/>
      <c r="D84" s="115"/>
      <c r="E84" s="115"/>
    </row>
    <row r="85" spans="2:5" ht="20.100000000000001" customHeight="1" x14ac:dyDescent="0.25">
      <c r="B85" s="231" t="s">
        <v>785</v>
      </c>
      <c r="C85" s="115"/>
      <c r="D85" s="115"/>
      <c r="E85" s="115"/>
    </row>
    <row r="86" spans="2:5" ht="20.100000000000001" customHeight="1" x14ac:dyDescent="0.25">
      <c r="B86" s="80" t="s">
        <v>786</v>
      </c>
      <c r="C86" s="114"/>
      <c r="D86" s="392"/>
      <c r="E86" s="392"/>
    </row>
    <row r="87" spans="2:5" ht="20.100000000000001" customHeight="1" x14ac:dyDescent="0.25">
      <c r="B87" s="117" t="s">
        <v>719</v>
      </c>
      <c r="C87" s="114"/>
      <c r="D87" s="114"/>
      <c r="E87" s="114"/>
    </row>
    <row r="88" spans="2:5" ht="20.100000000000001" customHeight="1" x14ac:dyDescent="0.25">
      <c r="B88" s="231" t="s">
        <v>787</v>
      </c>
      <c r="C88" s="115"/>
      <c r="D88" s="115"/>
      <c r="E88" s="115"/>
    </row>
    <row r="89" spans="2:5" ht="30" customHeight="1" x14ac:dyDescent="0.25">
      <c r="B89" s="231" t="s">
        <v>788</v>
      </c>
      <c r="C89" s="115"/>
      <c r="D89" s="115"/>
      <c r="E89" s="115"/>
    </row>
    <row r="90" spans="2:5" ht="20.100000000000001" customHeight="1" x14ac:dyDescent="0.25">
      <c r="B90" s="231" t="s">
        <v>789</v>
      </c>
      <c r="C90" s="115"/>
      <c r="D90" s="115"/>
      <c r="E90" s="115"/>
    </row>
    <row r="91" spans="2:5" ht="20.100000000000001" customHeight="1" x14ac:dyDescent="0.25">
      <c r="B91" s="231" t="s">
        <v>790</v>
      </c>
      <c r="C91" s="115"/>
      <c r="D91" s="115"/>
      <c r="E91" s="115"/>
    </row>
    <row r="92" spans="2:5" ht="20.100000000000001" customHeight="1" x14ac:dyDescent="0.25">
      <c r="B92" s="231" t="s">
        <v>791</v>
      </c>
      <c r="C92" s="115"/>
      <c r="D92" s="115"/>
      <c r="E92" s="115"/>
    </row>
    <row r="93" spans="2:5" ht="20.100000000000001" customHeight="1" x14ac:dyDescent="0.25">
      <c r="B93" s="231" t="s">
        <v>792</v>
      </c>
      <c r="C93" s="115"/>
      <c r="D93" s="115"/>
      <c r="E93" s="115"/>
    </row>
    <row r="94" spans="2:5" ht="20.100000000000001" customHeight="1" x14ac:dyDescent="0.25">
      <c r="B94" s="117" t="s">
        <v>727</v>
      </c>
      <c r="C94" s="115"/>
      <c r="D94" s="115"/>
      <c r="E94" s="115"/>
    </row>
    <row r="95" spans="2:5" ht="20.100000000000001" customHeight="1" x14ac:dyDescent="0.25">
      <c r="B95" s="231" t="s">
        <v>793</v>
      </c>
      <c r="C95" s="115"/>
      <c r="D95" s="115"/>
      <c r="E95" s="115"/>
    </row>
    <row r="96" spans="2:5" ht="20.100000000000001" customHeight="1" x14ac:dyDescent="0.25">
      <c r="B96" s="258" t="s">
        <v>794</v>
      </c>
      <c r="C96" s="115"/>
      <c r="D96" s="115"/>
      <c r="E96" s="115"/>
    </row>
    <row r="97" spans="3:5" x14ac:dyDescent="0.25">
      <c r="C97" s="115"/>
      <c r="D97" s="115"/>
      <c r="E97" s="115"/>
    </row>
    <row r="98" spans="3:5" x14ac:dyDescent="0.25">
      <c r="C98" s="115"/>
      <c r="D98" s="115"/>
      <c r="E98" s="115"/>
    </row>
  </sheetData>
  <sheetProtection algorithmName="SHA-512" hashValue="kbEi6L3XyXqdRbX4JCU4WBwTdW1qD0MN/8SrmXODbRmaqbxk1jF1Lyg4ffMzHLh1hizAZxbW2MlV8CNtnsG0kQ==" saltValue="WMaEQHjlzLzTJaWfMuExUg==" spinCount="100000" sheet="1" objects="1" scenarios="1"/>
  <mergeCells count="7">
    <mergeCell ref="D72:E72"/>
    <mergeCell ref="D10:E10"/>
    <mergeCell ref="D18:E18"/>
    <mergeCell ref="D86:E86"/>
    <mergeCell ref="D26:E26"/>
    <mergeCell ref="D44:E44"/>
    <mergeCell ref="D43:E43"/>
  </mergeCells>
  <hyperlinks>
    <hyperlink ref="B3" location="CONTENTS!Print_Area" display="Back to Contents" xr:uid="{5E41E1DA-B6A7-4D9C-AA02-2BAFE43E70F8}"/>
  </hyperlinks>
  <pageMargins left="0.7" right="0.7" top="0.75" bottom="0.75" header="0.3" footer="0.3"/>
  <pageSetup paperSize="9" fitToHeight="0"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0ADD4D-9161-44AC-824D-647287F7E75D}">
  <sheetPr>
    <tabColor theme="2" tint="-9.9978637043366805E-2"/>
    <pageSetUpPr fitToPage="1"/>
  </sheetPr>
  <dimension ref="A1:E1048571"/>
  <sheetViews>
    <sheetView showGridLines="0" workbookViewId="0">
      <pane xSplit="1" ySplit="7" topLeftCell="B8" activePane="bottomRight" state="frozen"/>
      <selection pane="topRight" activeCell="C28" sqref="C28"/>
      <selection pane="bottomLeft" activeCell="C28" sqref="C28"/>
      <selection pane="bottomRight" activeCell="B21" sqref="B21"/>
    </sheetView>
  </sheetViews>
  <sheetFormatPr defaultColWidth="13.5703125" defaultRowHeight="15" customHeight="1" x14ac:dyDescent="0.25"/>
  <cols>
    <col min="1" max="1" width="1.7109375" style="1" customWidth="1"/>
    <col min="2" max="2" width="172.140625" style="1" customWidth="1"/>
    <col min="3" max="4" width="11.7109375" style="1" customWidth="1"/>
    <col min="5" max="5" width="25.140625" style="1" bestFit="1" customWidth="1"/>
    <col min="6" max="7" width="11.7109375" style="1" customWidth="1"/>
    <col min="8" max="16384" width="13.5703125" style="1"/>
  </cols>
  <sheetData>
    <row r="1" spans="2:5" ht="12" customHeight="1" x14ac:dyDescent="0.25"/>
    <row r="2" spans="2:5" s="9" customFormat="1" ht="33.75" customHeight="1" x14ac:dyDescent="0.25">
      <c r="B2" s="43" t="s">
        <v>795</v>
      </c>
    </row>
    <row r="3" spans="2:5" s="9" customFormat="1" ht="22.5" customHeight="1" x14ac:dyDescent="0.25">
      <c r="B3" s="253" t="s">
        <v>50</v>
      </c>
    </row>
    <row r="4" spans="2:5" ht="9.9499999999999993" customHeight="1" x14ac:dyDescent="0.25"/>
    <row r="5" spans="2:5" ht="20.100000000000001" customHeight="1" x14ac:dyDescent="0.25">
      <c r="B5" s="10" t="s">
        <v>715</v>
      </c>
    </row>
    <row r="6" spans="2:5" ht="20.100000000000001" customHeight="1" x14ac:dyDescent="0.25">
      <c r="B6" s="365" t="s">
        <v>716</v>
      </c>
    </row>
    <row r="7" spans="2:5" ht="20.100000000000001" customHeight="1" x14ac:dyDescent="0.25">
      <c r="B7" s="10" t="s">
        <v>796</v>
      </c>
    </row>
    <row r="8" spans="2:5" ht="9.9499999999999993" customHeight="1" x14ac:dyDescent="0.25"/>
    <row r="9" spans="2:5" ht="20.100000000000001" customHeight="1" x14ac:dyDescent="0.25">
      <c r="B9" s="80" t="s">
        <v>797</v>
      </c>
    </row>
    <row r="10" spans="2:5" ht="20.100000000000001" customHeight="1" x14ac:dyDescent="0.25">
      <c r="B10" s="117" t="s">
        <v>719</v>
      </c>
      <c r="C10" s="114"/>
      <c r="D10" s="392"/>
      <c r="E10" s="392"/>
    </row>
    <row r="11" spans="2:5" ht="20.100000000000001" customHeight="1" x14ac:dyDescent="0.25">
      <c r="B11" s="231" t="s">
        <v>798</v>
      </c>
      <c r="C11" s="114"/>
      <c r="D11" s="114"/>
      <c r="E11" s="347"/>
    </row>
    <row r="12" spans="2:5" ht="20.100000000000001" customHeight="1" x14ac:dyDescent="0.25">
      <c r="B12" s="231" t="s">
        <v>799</v>
      </c>
      <c r="C12" s="254"/>
      <c r="D12" s="254"/>
      <c r="E12" s="347"/>
    </row>
    <row r="13" spans="2:5" ht="20.100000000000001" customHeight="1" x14ac:dyDescent="0.25">
      <c r="B13" s="231" t="s">
        <v>800</v>
      </c>
      <c r="C13" s="255"/>
      <c r="D13" s="256"/>
      <c r="E13" s="347"/>
    </row>
    <row r="14" spans="2:5" ht="20.100000000000001" customHeight="1" x14ac:dyDescent="0.25">
      <c r="B14" s="350" t="s">
        <v>801</v>
      </c>
      <c r="C14" s="255"/>
      <c r="D14" s="352"/>
      <c r="E14" s="393"/>
    </row>
    <row r="15" spans="2:5" ht="20.100000000000001" customHeight="1" x14ac:dyDescent="0.25">
      <c r="B15" s="231" t="s">
        <v>802</v>
      </c>
      <c r="C15" s="255"/>
      <c r="D15" s="352"/>
      <c r="E15" s="393"/>
    </row>
    <row r="16" spans="2:5" ht="20.100000000000001" customHeight="1" x14ac:dyDescent="0.25">
      <c r="B16" s="231" t="s">
        <v>803</v>
      </c>
      <c r="C16" s="254"/>
      <c r="D16" s="352"/>
      <c r="E16" s="393"/>
    </row>
    <row r="17" spans="2:5" ht="20.100000000000001" customHeight="1" x14ac:dyDescent="0.25">
      <c r="B17" s="117" t="s">
        <v>727</v>
      </c>
      <c r="C17" s="114"/>
      <c r="D17" s="392"/>
      <c r="E17" s="392"/>
    </row>
    <row r="18" spans="2:5" ht="20.100000000000001" customHeight="1" x14ac:dyDescent="0.25">
      <c r="B18" s="231" t="s">
        <v>728</v>
      </c>
      <c r="C18" s="114"/>
      <c r="D18" s="256"/>
      <c r="E18" s="255"/>
    </row>
    <row r="19" spans="2:5" ht="20.100000000000001" customHeight="1" x14ac:dyDescent="0.25">
      <c r="B19" s="231" t="s">
        <v>804</v>
      </c>
      <c r="C19" s="255"/>
      <c r="D19" s="256"/>
      <c r="E19" s="255"/>
    </row>
    <row r="20" spans="2:5" ht="20.100000000000001" customHeight="1" x14ac:dyDescent="0.25">
      <c r="B20" s="231" t="s">
        <v>805</v>
      </c>
      <c r="C20" s="254"/>
      <c r="D20" s="254"/>
      <c r="E20" s="254"/>
    </row>
    <row r="21" spans="2:5" ht="20.100000000000001" customHeight="1" x14ac:dyDescent="0.25">
      <c r="B21" s="258" t="s">
        <v>806</v>
      </c>
      <c r="C21" s="254"/>
      <c r="D21" s="254"/>
      <c r="E21"/>
    </row>
    <row r="22" spans="2:5" ht="20.100000000000001" customHeight="1" x14ac:dyDescent="0.25">
      <c r="B22" s="231" t="s">
        <v>807</v>
      </c>
      <c r="C22" s="255"/>
      <c r="D22" s="256"/>
      <c r="E22"/>
    </row>
    <row r="23" spans="2:5" ht="20.100000000000001" customHeight="1" x14ac:dyDescent="0.25">
      <c r="B23" s="231" t="s">
        <v>808</v>
      </c>
      <c r="C23" s="255"/>
      <c r="D23" s="255"/>
      <c r="E23" s="255"/>
    </row>
    <row r="24" spans="2:5" ht="20.100000000000001" customHeight="1" x14ac:dyDescent="0.25">
      <c r="B24" s="231" t="s">
        <v>809</v>
      </c>
      <c r="C24" s="254"/>
      <c r="D24" s="254"/>
      <c r="E24" s="254"/>
    </row>
    <row r="25" spans="2:5" ht="20.100000000000001" customHeight="1" x14ac:dyDescent="0.25">
      <c r="B25" s="117" t="s">
        <v>810</v>
      </c>
      <c r="C25" s="254"/>
      <c r="D25" s="254"/>
      <c r="E25" s="254"/>
    </row>
    <row r="26" spans="2:5" ht="73.5" customHeight="1" x14ac:dyDescent="0.25">
      <c r="B26" s="119" t="s">
        <v>811</v>
      </c>
      <c r="C26" s="114"/>
      <c r="D26" s="392"/>
      <c r="E26" s="392"/>
    </row>
    <row r="27" spans="2:5" ht="20.100000000000001" customHeight="1" x14ac:dyDescent="0.25">
      <c r="B27" s="259" t="s">
        <v>812</v>
      </c>
      <c r="C27" s="114"/>
      <c r="D27" s="114"/>
      <c r="E27" s="114"/>
    </row>
    <row r="28" spans="2:5" ht="20.100000000000001" customHeight="1" x14ac:dyDescent="0.25">
      <c r="B28" s="117" t="s">
        <v>719</v>
      </c>
      <c r="C28" s="115"/>
      <c r="D28" s="115"/>
      <c r="E28" s="115"/>
    </row>
    <row r="29" spans="2:5" ht="48" customHeight="1" x14ac:dyDescent="0.25">
      <c r="B29" s="350" t="s">
        <v>813</v>
      </c>
      <c r="C29" s="115"/>
      <c r="D29" s="115"/>
      <c r="E29" s="115"/>
    </row>
    <row r="30" spans="2:5" ht="39.75" customHeight="1" x14ac:dyDescent="0.25">
      <c r="B30" s="231" t="s">
        <v>814</v>
      </c>
      <c r="C30" s="115"/>
      <c r="D30" s="115"/>
      <c r="E30" s="115"/>
    </row>
    <row r="31" spans="2:5" ht="20.100000000000001" customHeight="1" x14ac:dyDescent="0.25">
      <c r="B31" s="231" t="s">
        <v>815</v>
      </c>
      <c r="C31" s="115"/>
      <c r="D31" s="115"/>
      <c r="E31" s="115"/>
    </row>
    <row r="32" spans="2:5" ht="20.100000000000001" customHeight="1" x14ac:dyDescent="0.25">
      <c r="B32" s="231" t="s">
        <v>738</v>
      </c>
      <c r="C32" s="115"/>
      <c r="D32" s="115"/>
      <c r="E32" s="115"/>
    </row>
    <row r="33" spans="1:5" ht="30" customHeight="1" x14ac:dyDescent="0.25">
      <c r="B33" s="231" t="s">
        <v>816</v>
      </c>
      <c r="C33" s="115"/>
      <c r="D33" s="115"/>
      <c r="E33" s="115"/>
    </row>
    <row r="34" spans="1:5" ht="20.100000000000001" customHeight="1" x14ac:dyDescent="0.25">
      <c r="B34" s="231" t="s">
        <v>817</v>
      </c>
      <c r="C34" s="115"/>
      <c r="D34" s="115"/>
      <c r="E34" s="115"/>
    </row>
    <row r="35" spans="1:5" ht="20.100000000000001" customHeight="1" x14ac:dyDescent="0.25">
      <c r="B35" s="231" t="s">
        <v>818</v>
      </c>
      <c r="C35" s="115"/>
      <c r="D35" s="115"/>
      <c r="E35" s="115"/>
    </row>
    <row r="36" spans="1:5" ht="31.5" customHeight="1" x14ac:dyDescent="0.25">
      <c r="A36" s="115"/>
      <c r="B36" s="231" t="s">
        <v>819</v>
      </c>
      <c r="C36" s="115"/>
      <c r="D36" s="115"/>
      <c r="E36" s="115"/>
    </row>
    <row r="37" spans="1:5" ht="20.100000000000001" customHeight="1" x14ac:dyDescent="0.25">
      <c r="B37" s="348" t="s">
        <v>743</v>
      </c>
      <c r="C37" s="115"/>
      <c r="D37" s="115"/>
      <c r="E37" s="115"/>
    </row>
    <row r="38" spans="1:5" ht="20.100000000000001" customHeight="1" x14ac:dyDescent="0.25">
      <c r="B38" s="231" t="s">
        <v>744</v>
      </c>
      <c r="C38" s="115"/>
      <c r="D38" s="115"/>
      <c r="E38" s="115"/>
    </row>
    <row r="39" spans="1:5" ht="20.100000000000001" customHeight="1" x14ac:dyDescent="0.25">
      <c r="B39" s="117" t="s">
        <v>727</v>
      </c>
      <c r="C39" s="115"/>
      <c r="D39" s="115"/>
      <c r="E39" s="115"/>
    </row>
    <row r="40" spans="1:5" ht="20.100000000000001" customHeight="1" x14ac:dyDescent="0.25">
      <c r="B40" s="231" t="s">
        <v>745</v>
      </c>
      <c r="C40" s="115"/>
      <c r="D40" s="115"/>
      <c r="E40" s="115"/>
    </row>
    <row r="41" spans="1:5" ht="20.25" customHeight="1" x14ac:dyDescent="0.25">
      <c r="B41" s="237" t="s">
        <v>746</v>
      </c>
      <c r="C41" s="115"/>
      <c r="D41" s="115"/>
      <c r="E41" s="115"/>
    </row>
    <row r="42" spans="1:5" ht="29.25" customHeight="1" x14ac:dyDescent="0.25">
      <c r="B42" s="231" t="s">
        <v>820</v>
      </c>
      <c r="C42" s="115"/>
      <c r="D42" s="115"/>
      <c r="E42" s="115"/>
    </row>
    <row r="43" spans="1:5" ht="27.75" customHeight="1" x14ac:dyDescent="0.25">
      <c r="B43" s="351" t="s">
        <v>748</v>
      </c>
      <c r="C43" s="115"/>
      <c r="D43" s="115"/>
      <c r="E43" s="115"/>
    </row>
    <row r="44" spans="1:5" ht="27.75" customHeight="1" x14ac:dyDescent="0.25">
      <c r="B44" s="351" t="s">
        <v>749</v>
      </c>
      <c r="C44" s="114"/>
      <c r="D44" s="392"/>
      <c r="E44" s="392"/>
    </row>
    <row r="45" spans="1:5" ht="20.100000000000001" customHeight="1" x14ac:dyDescent="0.25">
      <c r="B45" s="259" t="s">
        <v>750</v>
      </c>
      <c r="C45" s="114"/>
      <c r="D45" s="114"/>
      <c r="E45" s="114"/>
    </row>
    <row r="46" spans="1:5" ht="29.25" customHeight="1" x14ac:dyDescent="0.25">
      <c r="B46" s="117" t="s">
        <v>719</v>
      </c>
      <c r="C46" s="115"/>
      <c r="D46" s="115"/>
      <c r="E46" s="115"/>
    </row>
    <row r="47" spans="1:5" ht="30" customHeight="1" x14ac:dyDescent="0.25">
      <c r="B47" s="231" t="s">
        <v>821</v>
      </c>
      <c r="C47" s="115"/>
      <c r="D47" s="115"/>
      <c r="E47" s="115"/>
    </row>
    <row r="48" spans="1:5" ht="20.100000000000001" customHeight="1" x14ac:dyDescent="0.25">
      <c r="B48" s="231" t="s">
        <v>822</v>
      </c>
      <c r="C48" s="115"/>
      <c r="D48" s="115"/>
      <c r="E48" s="115"/>
    </row>
    <row r="49" spans="2:5" ht="20.100000000000001" customHeight="1" x14ac:dyDescent="0.25">
      <c r="B49" s="231" t="s">
        <v>823</v>
      </c>
      <c r="C49" s="115"/>
      <c r="D49" s="115"/>
      <c r="E49" s="115"/>
    </row>
    <row r="50" spans="2:5" ht="24.75" customHeight="1" x14ac:dyDescent="0.25">
      <c r="B50" s="231" t="s">
        <v>824</v>
      </c>
      <c r="C50" s="115"/>
      <c r="D50" s="115"/>
      <c r="E50" s="115"/>
    </row>
    <row r="51" spans="2:5" ht="45.75" customHeight="1" x14ac:dyDescent="0.25">
      <c r="B51" s="231" t="s">
        <v>825</v>
      </c>
      <c r="C51" s="115"/>
      <c r="D51" s="115"/>
      <c r="E51" s="115"/>
    </row>
    <row r="52" spans="2:5" ht="42" customHeight="1" x14ac:dyDescent="0.25">
      <c r="B52" s="231" t="s">
        <v>826</v>
      </c>
      <c r="C52" s="115"/>
      <c r="D52" s="115"/>
      <c r="E52" s="115"/>
    </row>
    <row r="53" spans="2:5" ht="39.75" customHeight="1" x14ac:dyDescent="0.25">
      <c r="B53" s="231" t="s">
        <v>827</v>
      </c>
      <c r="C53" s="115"/>
      <c r="D53" s="115"/>
      <c r="E53" s="115"/>
    </row>
    <row r="54" spans="2:5" ht="29.25" customHeight="1" x14ac:dyDescent="0.25">
      <c r="B54" s="231" t="s">
        <v>828</v>
      </c>
      <c r="C54" s="115"/>
      <c r="D54" s="115"/>
      <c r="E54" s="115"/>
    </row>
    <row r="55" spans="2:5" ht="20.100000000000001" customHeight="1" x14ac:dyDescent="0.25">
      <c r="B55" s="117" t="s">
        <v>727</v>
      </c>
      <c r="C55" s="115"/>
      <c r="D55" s="115"/>
      <c r="E55" s="115"/>
    </row>
    <row r="56" spans="2:5" ht="20.100000000000001" customHeight="1" x14ac:dyDescent="0.25">
      <c r="B56" s="237" t="s">
        <v>829</v>
      </c>
      <c r="C56" s="115"/>
      <c r="D56" s="115"/>
      <c r="E56" s="115"/>
    </row>
    <row r="57" spans="2:5" ht="20.100000000000001" customHeight="1" x14ac:dyDescent="0.25">
      <c r="B57" s="231" t="s">
        <v>830</v>
      </c>
      <c r="C57" s="115"/>
      <c r="D57" s="115"/>
      <c r="E57" s="115"/>
    </row>
    <row r="58" spans="2:5" ht="20.100000000000001" customHeight="1" x14ac:dyDescent="0.25">
      <c r="B58" s="231" t="s">
        <v>761</v>
      </c>
      <c r="C58" s="115"/>
      <c r="D58" s="115"/>
      <c r="E58" s="115"/>
    </row>
    <row r="59" spans="2:5" ht="20.100000000000001" customHeight="1" x14ac:dyDescent="0.25">
      <c r="B59" s="231" t="s">
        <v>762</v>
      </c>
      <c r="C59" s="115"/>
      <c r="D59" s="115"/>
      <c r="E59" s="115"/>
    </row>
    <row r="60" spans="2:5" ht="20.100000000000001" customHeight="1" x14ac:dyDescent="0.25">
      <c r="B60" s="231" t="s">
        <v>763</v>
      </c>
      <c r="C60" s="115"/>
      <c r="D60" s="115"/>
      <c r="E60" s="115"/>
    </row>
    <row r="61" spans="2:5" ht="20.100000000000001" customHeight="1" x14ac:dyDescent="0.25">
      <c r="B61" s="231" t="s">
        <v>764</v>
      </c>
      <c r="C61" s="115"/>
      <c r="D61" s="115"/>
      <c r="E61" s="115"/>
    </row>
    <row r="62" spans="2:5" ht="20.100000000000001" customHeight="1" x14ac:dyDescent="0.25">
      <c r="B62" s="231" t="s">
        <v>765</v>
      </c>
      <c r="C62" s="114"/>
      <c r="D62" s="392"/>
      <c r="E62" s="392"/>
    </row>
    <row r="63" spans="2:5" ht="20.100000000000001" customHeight="1" x14ac:dyDescent="0.25">
      <c r="B63" s="259" t="s">
        <v>831</v>
      </c>
      <c r="C63" s="114"/>
      <c r="D63" s="114"/>
      <c r="E63" s="114"/>
    </row>
    <row r="64" spans="2:5" ht="20.100000000000001" customHeight="1" x14ac:dyDescent="0.25">
      <c r="B64" s="117" t="s">
        <v>719</v>
      </c>
      <c r="C64" s="115"/>
      <c r="D64" s="115"/>
      <c r="E64" s="115"/>
    </row>
    <row r="65" spans="2:5" ht="20.100000000000001" customHeight="1" x14ac:dyDescent="0.25">
      <c r="B65" s="231" t="s">
        <v>767</v>
      </c>
      <c r="C65" s="115"/>
      <c r="D65" s="115"/>
      <c r="E65" s="115"/>
    </row>
    <row r="66" spans="2:5" ht="20.100000000000001" customHeight="1" x14ac:dyDescent="0.25">
      <c r="B66" s="231" t="s">
        <v>832</v>
      </c>
      <c r="C66" s="115"/>
      <c r="D66" s="115"/>
      <c r="E66" s="115"/>
    </row>
    <row r="67" spans="2:5" ht="20.100000000000001" customHeight="1" x14ac:dyDescent="0.25">
      <c r="B67" s="231" t="s">
        <v>833</v>
      </c>
      <c r="C67" s="115"/>
      <c r="D67" s="115"/>
      <c r="E67" s="115"/>
    </row>
    <row r="68" spans="2:5" ht="30" customHeight="1" x14ac:dyDescent="0.25">
      <c r="B68" s="231" t="s">
        <v>770</v>
      </c>
      <c r="C68" s="115"/>
      <c r="D68" s="115"/>
      <c r="E68" s="115"/>
    </row>
    <row r="69" spans="2:5" ht="27" customHeight="1" x14ac:dyDescent="0.25">
      <c r="B69" s="231" t="s">
        <v>834</v>
      </c>
      <c r="C69" s="115"/>
      <c r="D69" s="115"/>
      <c r="E69" s="115"/>
    </row>
    <row r="70" spans="2:5" ht="11.25" x14ac:dyDescent="0.25">
      <c r="B70" s="117" t="s">
        <v>727</v>
      </c>
      <c r="C70" s="115"/>
      <c r="D70" s="115"/>
      <c r="E70" s="115"/>
    </row>
    <row r="71" spans="2:5" ht="30" customHeight="1" x14ac:dyDescent="0.25">
      <c r="B71" s="237" t="s">
        <v>772</v>
      </c>
      <c r="C71" s="115"/>
      <c r="D71" s="115"/>
      <c r="E71" s="115"/>
    </row>
    <row r="72" spans="2:5" ht="40.5" customHeight="1" x14ac:dyDescent="0.25">
      <c r="B72" s="351" t="s">
        <v>773</v>
      </c>
      <c r="C72" s="114"/>
      <c r="D72" s="392"/>
      <c r="E72" s="392"/>
    </row>
    <row r="73" spans="2:5" ht="20.100000000000001" customHeight="1" x14ac:dyDescent="0.25">
      <c r="B73" s="259" t="s">
        <v>835</v>
      </c>
      <c r="C73" s="114"/>
      <c r="D73" s="114"/>
      <c r="E73" s="114"/>
    </row>
    <row r="74" spans="2:5" ht="11.25" x14ac:dyDescent="0.25">
      <c r="B74" s="117" t="s">
        <v>719</v>
      </c>
      <c r="C74" s="115"/>
      <c r="D74" s="115"/>
      <c r="E74" s="115"/>
    </row>
    <row r="75" spans="2:5" ht="43.5" customHeight="1" x14ac:dyDescent="0.25">
      <c r="B75" s="231" t="s">
        <v>836</v>
      </c>
      <c r="C75" s="115"/>
      <c r="D75" s="115"/>
      <c r="E75" s="115"/>
    </row>
    <row r="76" spans="2:5" ht="20.100000000000001" customHeight="1" x14ac:dyDescent="0.25">
      <c r="B76" s="231" t="s">
        <v>776</v>
      </c>
      <c r="C76" s="115"/>
      <c r="D76" s="115"/>
      <c r="E76" s="115"/>
    </row>
    <row r="77" spans="2:5" ht="21" customHeight="1" x14ac:dyDescent="0.25">
      <c r="B77" s="231" t="s">
        <v>837</v>
      </c>
      <c r="C77" s="115"/>
      <c r="D77" s="115"/>
      <c r="E77" s="115"/>
    </row>
    <row r="78" spans="2:5" ht="43.5" customHeight="1" x14ac:dyDescent="0.25">
      <c r="B78" s="231" t="s">
        <v>838</v>
      </c>
      <c r="C78" s="115"/>
      <c r="D78" s="115"/>
      <c r="E78" s="115"/>
    </row>
    <row r="79" spans="2:5" ht="42" customHeight="1" x14ac:dyDescent="0.25">
      <c r="B79" s="231" t="s">
        <v>839</v>
      </c>
      <c r="C79" s="115"/>
      <c r="D79" s="115"/>
      <c r="E79" s="115"/>
    </row>
    <row r="80" spans="2:5" ht="56.25" customHeight="1" x14ac:dyDescent="0.25">
      <c r="B80" s="231" t="s">
        <v>840</v>
      </c>
      <c r="C80" s="115"/>
      <c r="D80" s="115"/>
      <c r="E80" s="115"/>
    </row>
    <row r="81" spans="2:5" ht="20.100000000000001" customHeight="1" x14ac:dyDescent="0.25">
      <c r="B81" s="231" t="s">
        <v>841</v>
      </c>
      <c r="C81" s="115"/>
      <c r="D81" s="115"/>
      <c r="E81" s="115"/>
    </row>
    <row r="82" spans="2:5" ht="20.100000000000001" customHeight="1" x14ac:dyDescent="0.25">
      <c r="B82" s="231" t="s">
        <v>842</v>
      </c>
      <c r="C82" s="115"/>
      <c r="D82" s="115"/>
      <c r="E82" s="115"/>
    </row>
    <row r="83" spans="2:5" ht="54" customHeight="1" x14ac:dyDescent="0.25">
      <c r="B83" s="231" t="s">
        <v>843</v>
      </c>
      <c r="C83" s="115"/>
      <c r="D83" s="115"/>
      <c r="E83" s="115"/>
    </row>
    <row r="84" spans="2:5" ht="110.25" customHeight="1" x14ac:dyDescent="0.25">
      <c r="B84" s="318" t="s">
        <v>844</v>
      </c>
      <c r="C84" s="115"/>
      <c r="D84" s="115"/>
      <c r="E84" s="115"/>
    </row>
    <row r="85" spans="2:5" ht="20.100000000000001" customHeight="1" x14ac:dyDescent="0.25">
      <c r="B85" s="117" t="s">
        <v>727</v>
      </c>
      <c r="C85" s="115"/>
      <c r="D85" s="115"/>
      <c r="E85" s="115"/>
    </row>
    <row r="86" spans="2:5" ht="20.100000000000001" customHeight="1" x14ac:dyDescent="0.25">
      <c r="B86" s="231" t="s">
        <v>781</v>
      </c>
      <c r="C86" s="115"/>
      <c r="D86" s="115"/>
      <c r="E86" s="115"/>
    </row>
    <row r="87" spans="2:5" ht="20.100000000000001" customHeight="1" x14ac:dyDescent="0.25">
      <c r="B87" s="231" t="s">
        <v>782</v>
      </c>
      <c r="C87" s="115"/>
      <c r="D87" s="115"/>
      <c r="E87" s="115"/>
    </row>
    <row r="88" spans="2:5" ht="20.100000000000001" customHeight="1" x14ac:dyDescent="0.25">
      <c r="B88" s="231" t="s">
        <v>845</v>
      </c>
      <c r="C88" s="115"/>
      <c r="D88" s="115"/>
      <c r="E88" s="115"/>
    </row>
    <row r="89" spans="2:5" ht="20.100000000000001" customHeight="1" x14ac:dyDescent="0.25">
      <c r="B89" s="231" t="s">
        <v>846</v>
      </c>
      <c r="C89" s="115"/>
      <c r="D89" s="115"/>
      <c r="E89" s="115"/>
    </row>
    <row r="90" spans="2:5" ht="20.100000000000001" customHeight="1" x14ac:dyDescent="0.25">
      <c r="B90" s="231" t="s">
        <v>847</v>
      </c>
      <c r="C90" s="115"/>
      <c r="D90" s="115"/>
      <c r="E90" s="115"/>
    </row>
    <row r="91" spans="2:5" ht="20.100000000000001" customHeight="1" x14ac:dyDescent="0.25">
      <c r="B91" s="231" t="s">
        <v>848</v>
      </c>
      <c r="C91" s="114"/>
      <c r="D91" s="392"/>
      <c r="E91" s="392"/>
    </row>
    <row r="92" spans="2:5" ht="20.100000000000001" customHeight="1" x14ac:dyDescent="0.25">
      <c r="B92" s="259" t="s">
        <v>849</v>
      </c>
      <c r="C92" s="114"/>
      <c r="D92" s="114"/>
      <c r="E92" s="114"/>
    </row>
    <row r="93" spans="2:5" ht="20.100000000000001" customHeight="1" x14ac:dyDescent="0.25">
      <c r="B93" s="117" t="s">
        <v>719</v>
      </c>
      <c r="C93" s="115"/>
      <c r="D93" s="115"/>
      <c r="E93" s="115"/>
    </row>
    <row r="94" spans="2:5" ht="21.75" x14ac:dyDescent="0.25">
      <c r="B94" s="231" t="s">
        <v>850</v>
      </c>
      <c r="C94" s="115"/>
      <c r="D94" s="115"/>
      <c r="E94" s="115"/>
    </row>
    <row r="95" spans="2:5" ht="20.100000000000001" customHeight="1" x14ac:dyDescent="0.25">
      <c r="B95" s="231" t="s">
        <v>851</v>
      </c>
      <c r="C95" s="115"/>
      <c r="D95" s="115"/>
      <c r="E95" s="115"/>
    </row>
    <row r="96" spans="2:5" ht="20.100000000000001" customHeight="1" x14ac:dyDescent="0.25">
      <c r="B96" s="117" t="s">
        <v>727</v>
      </c>
      <c r="C96" s="115"/>
      <c r="D96" s="115"/>
      <c r="E96" s="115"/>
    </row>
    <row r="97" spans="2:5" ht="20.100000000000001" customHeight="1" x14ac:dyDescent="0.25">
      <c r="B97" s="231" t="s">
        <v>852</v>
      </c>
      <c r="C97" s="115"/>
      <c r="D97" s="115"/>
      <c r="E97" s="115"/>
    </row>
    <row r="98" spans="2:5" ht="20.100000000000001" customHeight="1" x14ac:dyDescent="0.25">
      <c r="B98" s="231" t="s">
        <v>853</v>
      </c>
      <c r="C98" s="115"/>
      <c r="D98" s="115"/>
      <c r="E98" s="115"/>
    </row>
    <row r="99" spans="2:5" ht="20.100000000000001" customHeight="1" x14ac:dyDescent="0.25">
      <c r="B99" s="259" t="s">
        <v>854</v>
      </c>
      <c r="C99" s="114"/>
      <c r="D99" s="114"/>
      <c r="E99" s="114"/>
    </row>
    <row r="100" spans="2:5" ht="20.100000000000001" customHeight="1" x14ac:dyDescent="0.25">
      <c r="B100" s="117" t="s">
        <v>719</v>
      </c>
      <c r="C100" s="115"/>
      <c r="D100" s="115"/>
      <c r="E100" s="115"/>
    </row>
    <row r="101" spans="2:5" ht="30" customHeight="1" x14ac:dyDescent="0.25">
      <c r="B101" s="231" t="s">
        <v>855</v>
      </c>
      <c r="C101" s="115"/>
      <c r="D101" s="115"/>
      <c r="E101" s="115"/>
    </row>
    <row r="102" spans="2:5" ht="28.5" customHeight="1" x14ac:dyDescent="0.25">
      <c r="B102" s="231" t="s">
        <v>856</v>
      </c>
      <c r="C102" s="115"/>
      <c r="D102" s="115"/>
      <c r="E102" s="115"/>
    </row>
    <row r="103" spans="2:5" ht="20.100000000000001" customHeight="1" x14ac:dyDescent="0.25">
      <c r="B103" s="231" t="s">
        <v>789</v>
      </c>
      <c r="C103" s="115"/>
      <c r="D103" s="115"/>
      <c r="E103" s="115"/>
    </row>
    <row r="104" spans="2:5" ht="20.100000000000001" customHeight="1" x14ac:dyDescent="0.25">
      <c r="B104" s="231" t="s">
        <v>790</v>
      </c>
      <c r="C104" s="115"/>
      <c r="D104" s="115"/>
      <c r="E104" s="115"/>
    </row>
    <row r="105" spans="2:5" ht="20.100000000000001" customHeight="1" x14ac:dyDescent="0.25">
      <c r="B105" s="231" t="s">
        <v>857</v>
      </c>
      <c r="C105" s="115"/>
      <c r="D105" s="115"/>
      <c r="E105" s="115"/>
    </row>
    <row r="106" spans="2:5" ht="20.100000000000001" customHeight="1" x14ac:dyDescent="0.25">
      <c r="B106" s="231" t="s">
        <v>792</v>
      </c>
      <c r="C106" s="115"/>
      <c r="D106" s="115"/>
      <c r="E106" s="115"/>
    </row>
    <row r="107" spans="2:5" ht="20.100000000000001" customHeight="1" x14ac:dyDescent="0.25">
      <c r="B107" s="117" t="s">
        <v>727</v>
      </c>
      <c r="C107" s="115"/>
      <c r="D107" s="115"/>
      <c r="E107" s="115"/>
    </row>
    <row r="108" spans="2:5" ht="20.100000000000001" customHeight="1" x14ac:dyDescent="0.25">
      <c r="B108" s="231" t="s">
        <v>858</v>
      </c>
      <c r="C108" s="115"/>
      <c r="D108" s="115"/>
      <c r="E108" s="115"/>
    </row>
    <row r="109" spans="2:5" ht="15" customHeight="1" x14ac:dyDescent="0.25">
      <c r="B109" s="258" t="s">
        <v>859</v>
      </c>
    </row>
    <row r="110" spans="2:5" ht="20.100000000000001" customHeight="1" x14ac:dyDescent="0.25">
      <c r="B110" s="117" t="s">
        <v>810</v>
      </c>
      <c r="C110" s="115"/>
      <c r="D110" s="115"/>
      <c r="E110" s="115"/>
    </row>
    <row r="111" spans="2:5" ht="34.5" customHeight="1" x14ac:dyDescent="0.25">
      <c r="B111" s="258" t="s">
        <v>860</v>
      </c>
    </row>
    <row r="1048571" spans="4:4" ht="15" customHeight="1" x14ac:dyDescent="0.25">
      <c r="D1048571" s="352" t="s">
        <v>861</v>
      </c>
    </row>
  </sheetData>
  <sheetProtection algorithmName="SHA-512" hashValue="D3nVylICyatJBYZbDlug2WG5qtJKBvN1qjRHpFKIGJtfxxu3Jk0p748qiEqcOFngmepwL4IWNNxsiwJ7+rVM5Q==" saltValue="8/ERylMaRXzkqee7DlND9A==" spinCount="100000" sheet="1" objects="1" scenarios="1"/>
  <mergeCells count="8">
    <mergeCell ref="D17:E17"/>
    <mergeCell ref="D10:E10"/>
    <mergeCell ref="D72:E72"/>
    <mergeCell ref="D91:E91"/>
    <mergeCell ref="D26:E26"/>
    <mergeCell ref="D44:E44"/>
    <mergeCell ref="D62:E62"/>
    <mergeCell ref="E14:E16"/>
  </mergeCells>
  <hyperlinks>
    <hyperlink ref="B3" location="CONTENTS!Print_Area" display="Back to Contents" xr:uid="{742E21FB-3BEE-48E6-98CB-151810C627DD}"/>
  </hyperlinks>
  <pageMargins left="0.70866141732283472" right="0.70866141732283472" top="0.74803149606299213" bottom="0.74803149606299213" header="0.31496062992125984" footer="0.31496062992125984"/>
  <pageSetup paperSize="9" fitToHeight="0"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FB22D4-12EB-46AA-9983-99EDD00B8710}">
  <sheetPr>
    <tabColor theme="2" tint="-9.9978637043366805E-2"/>
    <pageSetUpPr fitToPage="1"/>
  </sheetPr>
  <dimension ref="B1:E100"/>
  <sheetViews>
    <sheetView showGridLines="0" workbookViewId="0">
      <pane xSplit="1" ySplit="7" topLeftCell="B8" activePane="bottomRight" state="frozen"/>
      <selection pane="topRight" activeCell="C28" sqref="C28"/>
      <selection pane="bottomLeft" activeCell="C28" sqref="C28"/>
      <selection pane="bottomRight" activeCell="B22" sqref="B22"/>
    </sheetView>
  </sheetViews>
  <sheetFormatPr defaultColWidth="13.5703125" defaultRowHeight="15" customHeight="1" x14ac:dyDescent="0.25"/>
  <cols>
    <col min="1" max="1" width="1.7109375" style="1" customWidth="1"/>
    <col min="2" max="2" width="167.85546875" style="1" customWidth="1"/>
    <col min="3" max="7" width="11.7109375" style="1" customWidth="1"/>
    <col min="8" max="16384" width="13.5703125" style="1"/>
  </cols>
  <sheetData>
    <row r="1" spans="2:5" ht="12" customHeight="1" x14ac:dyDescent="0.25"/>
    <row r="2" spans="2:5" s="9" customFormat="1" ht="33.75" customHeight="1" x14ac:dyDescent="0.25">
      <c r="B2" s="43" t="s">
        <v>862</v>
      </c>
    </row>
    <row r="3" spans="2:5" s="9" customFormat="1" ht="22.5" customHeight="1" x14ac:dyDescent="0.25">
      <c r="B3" s="253" t="s">
        <v>50</v>
      </c>
    </row>
    <row r="4" spans="2:5" ht="9.9499999999999993" customHeight="1" x14ac:dyDescent="0.25"/>
    <row r="5" spans="2:5" ht="20.100000000000001" customHeight="1" x14ac:dyDescent="0.25">
      <c r="B5" s="10" t="s">
        <v>715</v>
      </c>
      <c r="D5" s="8"/>
    </row>
    <row r="6" spans="2:5" ht="20.100000000000001" customHeight="1" x14ac:dyDescent="0.25">
      <c r="B6" s="365" t="s">
        <v>716</v>
      </c>
      <c r="D6" s="8"/>
    </row>
    <row r="7" spans="2:5" ht="20.100000000000001" customHeight="1" x14ac:dyDescent="0.25">
      <c r="B7" s="10" t="s">
        <v>863</v>
      </c>
    </row>
    <row r="8" spans="2:5" ht="9.9499999999999993" customHeight="1" x14ac:dyDescent="0.25">
      <c r="B8" s="10"/>
    </row>
    <row r="9" spans="2:5" ht="20.100000000000001" customHeight="1" x14ac:dyDescent="0.25">
      <c r="B9" s="80" t="s">
        <v>864</v>
      </c>
    </row>
    <row r="10" spans="2:5" ht="20.100000000000001" customHeight="1" x14ac:dyDescent="0.25">
      <c r="B10" s="117" t="s">
        <v>719</v>
      </c>
      <c r="C10" s="114"/>
      <c r="D10" s="392"/>
      <c r="E10" s="392"/>
    </row>
    <row r="11" spans="2:5" ht="20.100000000000001" customHeight="1" x14ac:dyDescent="0.25">
      <c r="B11" s="231" t="s">
        <v>798</v>
      </c>
      <c r="C11" s="114"/>
      <c r="D11" s="114"/>
      <c r="E11" s="114"/>
    </row>
    <row r="12" spans="2:5" ht="20.100000000000001" customHeight="1" x14ac:dyDescent="0.25">
      <c r="B12" s="231" t="s">
        <v>799</v>
      </c>
      <c r="C12" s="254"/>
      <c r="D12" s="254"/>
      <c r="E12" s="254"/>
    </row>
    <row r="13" spans="2:5" ht="20.100000000000001" customHeight="1" x14ac:dyDescent="0.25">
      <c r="B13" s="231" t="s">
        <v>800</v>
      </c>
      <c r="C13" s="255"/>
      <c r="D13" s="256"/>
      <c r="E13" s="255"/>
    </row>
    <row r="14" spans="2:5" ht="20.100000000000001" customHeight="1" x14ac:dyDescent="0.25">
      <c r="B14" s="350" t="s">
        <v>865</v>
      </c>
      <c r="C14" s="255"/>
      <c r="D14" s="256"/>
      <c r="E14" s="256"/>
    </row>
    <row r="15" spans="2:5" ht="20.100000000000001" customHeight="1" x14ac:dyDescent="0.25">
      <c r="B15" s="231" t="s">
        <v>866</v>
      </c>
      <c r="C15" s="255"/>
      <c r="D15" s="257"/>
      <c r="E15" s="255"/>
    </row>
    <row r="16" spans="2:5" ht="20.100000000000001" customHeight="1" x14ac:dyDescent="0.25">
      <c r="B16" s="231" t="s">
        <v>867</v>
      </c>
      <c r="C16" s="254"/>
      <c r="D16" s="254"/>
      <c r="E16" s="254"/>
    </row>
    <row r="17" spans="2:5" ht="20.100000000000001" customHeight="1" x14ac:dyDescent="0.25">
      <c r="B17" s="117" t="s">
        <v>727</v>
      </c>
      <c r="C17" s="114"/>
      <c r="D17" s="392"/>
      <c r="E17" s="392"/>
    </row>
    <row r="18" spans="2:5" ht="20.100000000000001" customHeight="1" x14ac:dyDescent="0.25">
      <c r="B18" s="231" t="s">
        <v>728</v>
      </c>
      <c r="C18" s="255"/>
      <c r="D18" s="256"/>
      <c r="E18" s="255"/>
    </row>
    <row r="19" spans="2:5" ht="20.100000000000001" customHeight="1" x14ac:dyDescent="0.25">
      <c r="B19" s="231" t="s">
        <v>804</v>
      </c>
      <c r="C19" s="255"/>
      <c r="D19" s="256"/>
      <c r="E19" s="255"/>
    </row>
    <row r="20" spans="2:5" ht="20.100000000000001" customHeight="1" x14ac:dyDescent="0.25">
      <c r="B20" s="231" t="s">
        <v>805</v>
      </c>
      <c r="C20" s="254"/>
      <c r="D20" s="254"/>
      <c r="E20" s="254"/>
    </row>
    <row r="21" spans="2:5" ht="20.100000000000001" customHeight="1" x14ac:dyDescent="0.25">
      <c r="B21" s="258" t="s">
        <v>806</v>
      </c>
      <c r="C21" s="254"/>
      <c r="D21" s="254"/>
      <c r="E21" s="254"/>
    </row>
    <row r="22" spans="2:5" ht="20.100000000000001" customHeight="1" x14ac:dyDescent="0.25">
      <c r="B22" s="231" t="s">
        <v>807</v>
      </c>
      <c r="C22" s="255"/>
      <c r="D22" s="256"/>
      <c r="E22" s="255"/>
    </row>
    <row r="23" spans="2:5" ht="20.100000000000001" customHeight="1" x14ac:dyDescent="0.25">
      <c r="B23" s="231" t="s">
        <v>808</v>
      </c>
      <c r="C23" s="255"/>
      <c r="D23" s="255"/>
      <c r="E23" s="255"/>
    </row>
    <row r="24" spans="2:5" ht="20.100000000000001" customHeight="1" x14ac:dyDescent="0.25">
      <c r="B24" s="231" t="s">
        <v>809</v>
      </c>
      <c r="C24" s="254"/>
      <c r="D24" s="254"/>
      <c r="E24" s="254"/>
    </row>
    <row r="25" spans="2:5" ht="20.100000000000001" customHeight="1" x14ac:dyDescent="0.25">
      <c r="B25" s="80" t="s">
        <v>290</v>
      </c>
      <c r="C25" s="114"/>
      <c r="D25" s="392"/>
      <c r="E25" s="392"/>
    </row>
    <row r="26" spans="2:5" ht="20.100000000000001" customHeight="1" x14ac:dyDescent="0.25">
      <c r="B26" s="117" t="s">
        <v>719</v>
      </c>
      <c r="C26" s="114"/>
      <c r="D26" s="114"/>
      <c r="E26" s="114"/>
    </row>
    <row r="27" spans="2:5" ht="41.25" customHeight="1" x14ac:dyDescent="0.25">
      <c r="B27" s="231" t="s">
        <v>868</v>
      </c>
      <c r="C27" s="115"/>
      <c r="D27" s="115"/>
      <c r="E27" s="115"/>
    </row>
    <row r="28" spans="2:5" ht="36.75" customHeight="1" x14ac:dyDescent="0.25">
      <c r="B28" s="231" t="s">
        <v>869</v>
      </c>
      <c r="C28" s="115"/>
      <c r="D28" s="115"/>
      <c r="E28" s="115"/>
    </row>
    <row r="29" spans="2:5" ht="20.100000000000001" customHeight="1" x14ac:dyDescent="0.25">
      <c r="B29" s="231" t="s">
        <v>870</v>
      </c>
      <c r="C29" s="115"/>
      <c r="D29" s="115"/>
      <c r="E29" s="115"/>
    </row>
    <row r="30" spans="2:5" ht="20.100000000000001" customHeight="1" x14ac:dyDescent="0.25">
      <c r="B30" s="231" t="s">
        <v>738</v>
      </c>
      <c r="C30" s="115"/>
      <c r="D30" s="115"/>
      <c r="E30" s="115"/>
    </row>
    <row r="31" spans="2:5" ht="20.100000000000001" customHeight="1" x14ac:dyDescent="0.25">
      <c r="B31" s="231" t="s">
        <v>739</v>
      </c>
      <c r="C31" s="115"/>
      <c r="D31" s="115"/>
      <c r="E31" s="115"/>
    </row>
    <row r="32" spans="2:5" ht="20.100000000000001" customHeight="1" x14ac:dyDescent="0.25">
      <c r="B32" s="349" t="s">
        <v>740</v>
      </c>
      <c r="C32" s="115"/>
      <c r="D32" s="115"/>
      <c r="E32" s="115"/>
    </row>
    <row r="33" spans="2:5" ht="20.100000000000001" customHeight="1" x14ac:dyDescent="0.25">
      <c r="B33" s="231" t="s">
        <v>871</v>
      </c>
      <c r="C33" s="115"/>
      <c r="D33" s="115"/>
      <c r="E33" s="115"/>
    </row>
    <row r="34" spans="2:5" ht="35.25" customHeight="1" x14ac:dyDescent="0.25">
      <c r="B34" s="231" t="s">
        <v>872</v>
      </c>
      <c r="C34" s="115"/>
      <c r="D34" s="115"/>
      <c r="E34" s="115"/>
    </row>
    <row r="35" spans="2:5" ht="20.100000000000001" customHeight="1" x14ac:dyDescent="0.25">
      <c r="B35" s="231" t="s">
        <v>743</v>
      </c>
      <c r="C35" s="115"/>
      <c r="D35" s="115"/>
      <c r="E35" s="115"/>
    </row>
    <row r="36" spans="2:5" ht="20.100000000000001" customHeight="1" x14ac:dyDescent="0.25">
      <c r="B36" s="231" t="s">
        <v>744</v>
      </c>
      <c r="C36" s="115"/>
      <c r="D36" s="115"/>
      <c r="E36" s="115"/>
    </row>
    <row r="37" spans="2:5" ht="20.100000000000001" customHeight="1" x14ac:dyDescent="0.25">
      <c r="B37" s="117" t="s">
        <v>727</v>
      </c>
      <c r="C37" s="115"/>
      <c r="D37" s="115"/>
      <c r="E37" s="115"/>
    </row>
    <row r="38" spans="2:5" ht="20.100000000000001" customHeight="1" x14ac:dyDescent="0.25">
      <c r="B38" s="231" t="s">
        <v>745</v>
      </c>
      <c r="C38" s="115"/>
      <c r="D38" s="115"/>
      <c r="E38" s="115"/>
    </row>
    <row r="39" spans="2:5" ht="20.100000000000001" customHeight="1" x14ac:dyDescent="0.25">
      <c r="B39" s="237" t="s">
        <v>746</v>
      </c>
      <c r="C39" s="115"/>
      <c r="D39" s="115"/>
      <c r="E39" s="115"/>
    </row>
    <row r="40" spans="2:5" ht="29.25" customHeight="1" x14ac:dyDescent="0.25">
      <c r="B40" s="231" t="s">
        <v>820</v>
      </c>
      <c r="C40" s="115"/>
      <c r="D40" s="115"/>
      <c r="E40" s="115"/>
    </row>
    <row r="41" spans="2:5" ht="20.100000000000001" customHeight="1" x14ac:dyDescent="0.25">
      <c r="B41" s="351" t="s">
        <v>748</v>
      </c>
      <c r="C41" s="115"/>
      <c r="D41" s="115"/>
      <c r="E41" s="115"/>
    </row>
    <row r="42" spans="2:5" ht="25.5" customHeight="1" x14ac:dyDescent="0.25">
      <c r="B42" s="351" t="s">
        <v>749</v>
      </c>
      <c r="C42" s="115" t="s">
        <v>178</v>
      </c>
      <c r="D42" s="115"/>
      <c r="E42" s="115"/>
    </row>
    <row r="43" spans="2:5" ht="20.100000000000001" customHeight="1" x14ac:dyDescent="0.25">
      <c r="B43" s="80" t="s">
        <v>750</v>
      </c>
      <c r="C43" s="114"/>
      <c r="D43" s="392"/>
      <c r="E43" s="392"/>
    </row>
    <row r="44" spans="2:5" ht="20.100000000000001" customHeight="1" x14ac:dyDescent="0.25">
      <c r="B44" s="117" t="s">
        <v>719</v>
      </c>
      <c r="C44" s="114"/>
      <c r="D44" s="114"/>
      <c r="E44" s="114"/>
    </row>
    <row r="45" spans="2:5" ht="30" customHeight="1" x14ac:dyDescent="0.25">
      <c r="B45" s="231" t="s">
        <v>751</v>
      </c>
      <c r="C45" s="115"/>
      <c r="D45" s="115"/>
      <c r="E45" s="115"/>
    </row>
    <row r="46" spans="2:5" ht="20.100000000000001" customHeight="1" x14ac:dyDescent="0.25">
      <c r="B46" s="231" t="s">
        <v>873</v>
      </c>
      <c r="C46" s="115"/>
      <c r="D46" s="115"/>
      <c r="E46" s="115"/>
    </row>
    <row r="47" spans="2:5" ht="20.100000000000001" customHeight="1" x14ac:dyDescent="0.25">
      <c r="B47" s="231" t="s">
        <v>874</v>
      </c>
      <c r="C47" s="115"/>
      <c r="D47" s="115"/>
      <c r="E47" s="115"/>
    </row>
    <row r="48" spans="2:5" ht="20.100000000000001" customHeight="1" x14ac:dyDescent="0.25">
      <c r="B48" s="231" t="s">
        <v>875</v>
      </c>
      <c r="C48" s="115"/>
      <c r="D48" s="115"/>
      <c r="E48" s="115"/>
    </row>
    <row r="49" spans="2:5" ht="40.5" customHeight="1" x14ac:dyDescent="0.25">
      <c r="B49" s="231" t="s">
        <v>755</v>
      </c>
      <c r="C49" s="115"/>
      <c r="D49" s="115"/>
      <c r="E49" s="115"/>
    </row>
    <row r="50" spans="2:5" ht="40.5" customHeight="1" x14ac:dyDescent="0.25">
      <c r="B50" s="231" t="s">
        <v>756</v>
      </c>
      <c r="C50" s="115"/>
      <c r="D50" s="115"/>
      <c r="E50" s="115"/>
    </row>
    <row r="51" spans="2:5" ht="40.5" customHeight="1" x14ac:dyDescent="0.25">
      <c r="B51" s="231" t="s">
        <v>876</v>
      </c>
      <c r="C51" s="115"/>
      <c r="D51" s="115"/>
      <c r="E51" s="115"/>
    </row>
    <row r="52" spans="2:5" ht="40.5" customHeight="1" x14ac:dyDescent="0.25">
      <c r="B52" s="231" t="s">
        <v>758</v>
      </c>
      <c r="C52" s="115"/>
      <c r="D52" s="115"/>
      <c r="E52" s="115"/>
    </row>
    <row r="53" spans="2:5" ht="20.100000000000001" customHeight="1" x14ac:dyDescent="0.25">
      <c r="B53" s="117" t="s">
        <v>727</v>
      </c>
      <c r="C53" s="115"/>
      <c r="D53" s="115"/>
      <c r="E53" s="115"/>
    </row>
    <row r="54" spans="2:5" ht="20.100000000000001" customHeight="1" x14ac:dyDescent="0.25">
      <c r="B54" s="237" t="s">
        <v>877</v>
      </c>
      <c r="C54" s="115"/>
      <c r="D54" s="115"/>
      <c r="E54" s="115"/>
    </row>
    <row r="55" spans="2:5" ht="20.100000000000001" customHeight="1" x14ac:dyDescent="0.25">
      <c r="B55" s="237" t="s">
        <v>760</v>
      </c>
      <c r="C55" s="115"/>
      <c r="D55" s="115"/>
      <c r="E55" s="115"/>
    </row>
    <row r="56" spans="2:5" ht="20.100000000000001" customHeight="1" x14ac:dyDescent="0.25">
      <c r="B56" s="237" t="s">
        <v>761</v>
      </c>
      <c r="C56" s="115"/>
      <c r="D56" s="115"/>
      <c r="E56" s="115"/>
    </row>
    <row r="57" spans="2:5" ht="20.100000000000001" customHeight="1" x14ac:dyDescent="0.25">
      <c r="B57" s="237" t="s">
        <v>762</v>
      </c>
      <c r="C57" s="115"/>
      <c r="D57" s="115"/>
      <c r="E57" s="115"/>
    </row>
    <row r="58" spans="2:5" ht="20.100000000000001" customHeight="1" x14ac:dyDescent="0.25">
      <c r="B58" s="237" t="s">
        <v>763</v>
      </c>
      <c r="C58" s="115"/>
      <c r="D58" s="115"/>
      <c r="E58" s="115"/>
    </row>
    <row r="59" spans="2:5" ht="20.100000000000001" customHeight="1" x14ac:dyDescent="0.25">
      <c r="B59" s="237" t="s">
        <v>764</v>
      </c>
      <c r="C59" s="115"/>
      <c r="D59" s="115"/>
      <c r="E59" s="115"/>
    </row>
    <row r="60" spans="2:5" ht="20.100000000000001" customHeight="1" x14ac:dyDescent="0.25">
      <c r="B60" s="237" t="s">
        <v>765</v>
      </c>
      <c r="C60" s="115"/>
      <c r="D60" s="115"/>
      <c r="E60" s="115"/>
    </row>
    <row r="61" spans="2:5" ht="20.100000000000001" customHeight="1" x14ac:dyDescent="0.25">
      <c r="B61" s="80" t="s">
        <v>766</v>
      </c>
      <c r="C61" s="114"/>
      <c r="D61" s="392"/>
      <c r="E61" s="392"/>
    </row>
    <row r="62" spans="2:5" ht="20.100000000000001" customHeight="1" x14ac:dyDescent="0.25">
      <c r="B62" s="117" t="s">
        <v>719</v>
      </c>
      <c r="C62" s="114"/>
      <c r="D62" s="114"/>
      <c r="E62" s="114"/>
    </row>
    <row r="63" spans="2:5" ht="20.100000000000001" customHeight="1" x14ac:dyDescent="0.25">
      <c r="B63" s="231" t="s">
        <v>767</v>
      </c>
      <c r="C63" s="115"/>
      <c r="D63" s="115"/>
      <c r="E63" s="115"/>
    </row>
    <row r="64" spans="2:5" ht="20.100000000000001" customHeight="1" x14ac:dyDescent="0.25">
      <c r="B64" s="231" t="s">
        <v>768</v>
      </c>
      <c r="C64" s="115"/>
      <c r="D64" s="115"/>
      <c r="E64" s="115"/>
    </row>
    <row r="65" spans="2:5" ht="20.100000000000001" customHeight="1" x14ac:dyDescent="0.25">
      <c r="B65" s="231" t="s">
        <v>878</v>
      </c>
      <c r="C65" s="115"/>
      <c r="D65" s="115"/>
      <c r="E65" s="115"/>
    </row>
    <row r="66" spans="2:5" ht="20.100000000000001" customHeight="1" x14ac:dyDescent="0.25">
      <c r="B66" s="231" t="s">
        <v>770</v>
      </c>
      <c r="C66" s="115"/>
      <c r="D66" s="115"/>
      <c r="E66" s="115"/>
    </row>
    <row r="67" spans="2:5" ht="30" customHeight="1" x14ac:dyDescent="0.25">
      <c r="B67" s="231" t="s">
        <v>879</v>
      </c>
      <c r="C67" s="115"/>
      <c r="D67" s="115"/>
      <c r="E67" s="115"/>
    </row>
    <row r="68" spans="2:5" ht="20.100000000000001" customHeight="1" x14ac:dyDescent="0.25">
      <c r="B68" s="117" t="s">
        <v>727</v>
      </c>
      <c r="C68" s="115"/>
      <c r="D68" s="115"/>
      <c r="E68" s="115"/>
    </row>
    <row r="69" spans="2:5" ht="31.5" customHeight="1" x14ac:dyDescent="0.25">
      <c r="B69" s="237" t="s">
        <v>772</v>
      </c>
      <c r="C69" s="115"/>
      <c r="D69" s="115"/>
      <c r="E69" s="115"/>
    </row>
    <row r="70" spans="2:5" ht="26.25" customHeight="1" x14ac:dyDescent="0.25">
      <c r="B70" s="351" t="s">
        <v>773</v>
      </c>
      <c r="C70" s="115"/>
      <c r="D70" s="115"/>
      <c r="E70" s="115"/>
    </row>
    <row r="71" spans="2:5" ht="20.100000000000001" customHeight="1" x14ac:dyDescent="0.25">
      <c r="B71" s="80" t="s">
        <v>774</v>
      </c>
      <c r="C71" s="114"/>
      <c r="D71" s="392"/>
      <c r="E71" s="392"/>
    </row>
    <row r="72" spans="2:5" ht="20.100000000000001" customHeight="1" x14ac:dyDescent="0.25">
      <c r="B72" s="117" t="s">
        <v>719</v>
      </c>
      <c r="C72" s="114"/>
      <c r="D72" s="114"/>
      <c r="E72" s="114"/>
    </row>
    <row r="73" spans="2:5" ht="37.5" customHeight="1" x14ac:dyDescent="0.25">
      <c r="B73" s="231" t="s">
        <v>880</v>
      </c>
      <c r="C73" s="115"/>
      <c r="D73" s="115"/>
      <c r="E73" s="115"/>
    </row>
    <row r="74" spans="2:5" ht="20.100000000000001" customHeight="1" x14ac:dyDescent="0.25">
      <c r="B74" s="231" t="s">
        <v>776</v>
      </c>
      <c r="C74" s="115"/>
      <c r="D74" s="115"/>
      <c r="E74" s="115"/>
    </row>
    <row r="75" spans="2:5" ht="20.100000000000001" customHeight="1" x14ac:dyDescent="0.25">
      <c r="B75" s="231" t="s">
        <v>777</v>
      </c>
      <c r="C75" s="115"/>
      <c r="D75" s="115"/>
      <c r="E75" s="115"/>
    </row>
    <row r="76" spans="2:5" ht="38.25" customHeight="1" x14ac:dyDescent="0.25">
      <c r="B76" s="231" t="s">
        <v>881</v>
      </c>
      <c r="C76" s="115"/>
      <c r="D76" s="115"/>
      <c r="E76" s="115"/>
    </row>
    <row r="77" spans="2:5" ht="20.100000000000001" customHeight="1" x14ac:dyDescent="0.25">
      <c r="B77" s="231" t="s">
        <v>839</v>
      </c>
      <c r="C77" s="115"/>
      <c r="D77" s="115"/>
      <c r="E77" s="115"/>
    </row>
    <row r="78" spans="2:5" ht="40.5" customHeight="1" x14ac:dyDescent="0.25">
      <c r="B78" s="231" t="s">
        <v>882</v>
      </c>
      <c r="C78" s="115"/>
      <c r="D78" s="115"/>
      <c r="E78" s="115"/>
    </row>
    <row r="79" spans="2:5" ht="20.100000000000001" customHeight="1" x14ac:dyDescent="0.25">
      <c r="B79" s="231" t="s">
        <v>841</v>
      </c>
      <c r="C79" s="115"/>
      <c r="D79" s="115"/>
      <c r="E79" s="115"/>
    </row>
    <row r="80" spans="2:5" ht="20.100000000000001" customHeight="1" x14ac:dyDescent="0.25">
      <c r="B80" s="231" t="s">
        <v>883</v>
      </c>
      <c r="C80" s="115"/>
      <c r="D80" s="115"/>
      <c r="E80" s="115"/>
    </row>
    <row r="81" spans="2:5" ht="20.100000000000001" customHeight="1" x14ac:dyDescent="0.25">
      <c r="B81" s="231" t="s">
        <v>884</v>
      </c>
      <c r="C81" s="115"/>
      <c r="D81" s="115"/>
      <c r="E81" s="115"/>
    </row>
    <row r="82" spans="2:5" ht="97.5" customHeight="1" x14ac:dyDescent="0.25">
      <c r="B82" s="318" t="s">
        <v>844</v>
      </c>
      <c r="C82" s="115"/>
      <c r="D82" s="115"/>
      <c r="E82" s="115"/>
    </row>
    <row r="83" spans="2:5" ht="20.100000000000001" customHeight="1" x14ac:dyDescent="0.25">
      <c r="B83" s="117" t="s">
        <v>727</v>
      </c>
      <c r="C83" s="115"/>
      <c r="D83" s="115"/>
      <c r="E83" s="115"/>
    </row>
    <row r="84" spans="2:5" ht="20.100000000000001" customHeight="1" x14ac:dyDescent="0.25">
      <c r="B84" s="231" t="s">
        <v>781</v>
      </c>
      <c r="C84" s="115"/>
      <c r="D84" s="115"/>
      <c r="E84" s="115"/>
    </row>
    <row r="85" spans="2:5" ht="20.100000000000001" customHeight="1" x14ac:dyDescent="0.25">
      <c r="B85" s="231" t="s">
        <v>782</v>
      </c>
      <c r="C85" s="115"/>
      <c r="D85" s="115"/>
      <c r="E85" s="115"/>
    </row>
    <row r="86" spans="2:5" ht="20.100000000000001" customHeight="1" x14ac:dyDescent="0.25">
      <c r="B86" s="231" t="s">
        <v>845</v>
      </c>
      <c r="C86" s="115"/>
      <c r="D86" s="115"/>
      <c r="E86" s="115"/>
    </row>
    <row r="87" spans="2:5" ht="20.100000000000001" customHeight="1" x14ac:dyDescent="0.25">
      <c r="B87" s="231" t="s">
        <v>846</v>
      </c>
      <c r="C87" s="115"/>
      <c r="D87" s="115"/>
      <c r="E87" s="115"/>
    </row>
    <row r="88" spans="2:5" ht="20.100000000000001" customHeight="1" x14ac:dyDescent="0.25">
      <c r="B88" s="231" t="s">
        <v>885</v>
      </c>
      <c r="C88" s="115"/>
      <c r="D88" s="115"/>
      <c r="E88" s="115"/>
    </row>
    <row r="89" spans="2:5" ht="20.100000000000001" customHeight="1" x14ac:dyDescent="0.25">
      <c r="B89" s="231" t="s">
        <v>848</v>
      </c>
      <c r="C89" s="115"/>
      <c r="D89" s="115"/>
      <c r="E89" s="115"/>
    </row>
    <row r="90" spans="2:5" ht="20.100000000000001" customHeight="1" x14ac:dyDescent="0.25">
      <c r="B90" s="80" t="s">
        <v>786</v>
      </c>
      <c r="C90" s="114"/>
      <c r="D90" s="392"/>
      <c r="E90" s="392"/>
    </row>
    <row r="91" spans="2:5" ht="20.100000000000001" customHeight="1" x14ac:dyDescent="0.25">
      <c r="B91" s="117" t="s">
        <v>719</v>
      </c>
      <c r="C91" s="114"/>
      <c r="D91" s="114"/>
      <c r="E91" s="114"/>
    </row>
    <row r="92" spans="2:5" ht="20.100000000000001" customHeight="1" x14ac:dyDescent="0.25">
      <c r="B92" s="231" t="s">
        <v>886</v>
      </c>
      <c r="C92" s="115"/>
      <c r="D92" s="115"/>
      <c r="E92" s="115"/>
    </row>
    <row r="93" spans="2:5" ht="27.75" customHeight="1" x14ac:dyDescent="0.25">
      <c r="B93" s="231" t="s">
        <v>856</v>
      </c>
      <c r="C93" s="115"/>
      <c r="D93" s="115"/>
      <c r="E93" s="115"/>
    </row>
    <row r="94" spans="2:5" ht="20.100000000000001" customHeight="1" x14ac:dyDescent="0.25">
      <c r="B94" s="231" t="s">
        <v>789</v>
      </c>
      <c r="C94" s="115"/>
      <c r="D94" s="115"/>
      <c r="E94" s="115"/>
    </row>
    <row r="95" spans="2:5" ht="20.100000000000001" customHeight="1" x14ac:dyDescent="0.25">
      <c r="B95" s="231" t="s">
        <v>887</v>
      </c>
      <c r="C95" s="115"/>
      <c r="D95" s="115"/>
      <c r="E95" s="115"/>
    </row>
    <row r="96" spans="2:5" ht="20.100000000000001" customHeight="1" x14ac:dyDescent="0.25">
      <c r="B96" s="231" t="s">
        <v>888</v>
      </c>
      <c r="C96" s="115"/>
      <c r="D96" s="115"/>
      <c r="E96" s="115"/>
    </row>
    <row r="97" spans="2:5" ht="20.100000000000001" customHeight="1" x14ac:dyDescent="0.25">
      <c r="B97" s="231" t="s">
        <v>889</v>
      </c>
      <c r="C97" s="115"/>
      <c r="D97" s="115"/>
      <c r="E97" s="115"/>
    </row>
    <row r="98" spans="2:5" ht="20.100000000000001" customHeight="1" x14ac:dyDescent="0.25">
      <c r="B98" s="117" t="s">
        <v>727</v>
      </c>
      <c r="C98" s="115"/>
      <c r="D98" s="115"/>
      <c r="E98" s="115"/>
    </row>
    <row r="99" spans="2:5" ht="20.100000000000001" customHeight="1" x14ac:dyDescent="0.25">
      <c r="B99" s="231" t="s">
        <v>793</v>
      </c>
      <c r="C99" s="115"/>
      <c r="D99" s="115"/>
      <c r="E99" s="115"/>
    </row>
    <row r="100" spans="2:5" ht="20.100000000000001" customHeight="1" x14ac:dyDescent="0.25">
      <c r="B100" s="258" t="s">
        <v>794</v>
      </c>
      <c r="C100" s="115"/>
      <c r="D100" s="115"/>
      <c r="E100" s="115"/>
    </row>
  </sheetData>
  <sheetProtection algorithmName="SHA-512" hashValue="Cfp48pcjJ+sqlHLy74R0mQrFp7OxrgRPdNw2gkOGh5RUb1Xsb7KYl9ixPaEGXKmI27ZOyrb21F5lyOq2SRNNjQ==" saltValue="3Y+XAEwYqKUMShW463eBvw==" spinCount="100000" sheet="1" objects="1" scenarios="1"/>
  <mergeCells count="7">
    <mergeCell ref="D61:E61"/>
    <mergeCell ref="D71:E71"/>
    <mergeCell ref="D10:E10"/>
    <mergeCell ref="D17:E17"/>
    <mergeCell ref="D90:E90"/>
    <mergeCell ref="D43:E43"/>
    <mergeCell ref="D25:E25"/>
  </mergeCells>
  <hyperlinks>
    <hyperlink ref="B3" location="CONTENTS!Print_Area" display="Back to Contents" xr:uid="{63FAFBF9-A810-40FD-96D7-72D6BD75B5B1}"/>
  </hyperlinks>
  <pageMargins left="0.7" right="0.7" top="0.75" bottom="0.75" header="0.3" footer="0.3"/>
  <pageSetup paperSize="9" fitToHeight="0"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0EDF11-2EA2-4ECC-AA9E-771D96965F73}">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5" x14ac:dyDescent="0.25"/>
  <cols>
    <col min="1" max="1" width="1.7109375" customWidth="1"/>
  </cols>
  <sheetData>
    <row r="1" spans="2:2" s="1" customFormat="1" ht="12" customHeight="1" x14ac:dyDescent="0.25"/>
    <row r="2" spans="2:2" s="9" customFormat="1" ht="33.75" customHeight="1" x14ac:dyDescent="0.25">
      <c r="B2" s="43" t="s">
        <v>890</v>
      </c>
    </row>
    <row r="3" spans="2:2" s="9" customFormat="1" ht="22.5" customHeight="1" x14ac:dyDescent="0.25">
      <c r="B3" s="253" t="s">
        <v>50</v>
      </c>
    </row>
    <row r="4" spans="2:2" s="1" customFormat="1" ht="9.9499999999999993" customHeight="1" x14ac:dyDescent="0.25"/>
    <row r="5" spans="2:2" x14ac:dyDescent="0.25">
      <c r="B5" s="367"/>
    </row>
  </sheetData>
  <sheetProtection algorithmName="SHA-512" hashValue="Wnma2VsFNCZgCYV7fVPx4+taDMg2cAB4GZl5NJNk1LaSWnFEusfxwYl2kvZjZncvXhtXjalcfktLlvg560MSqg==" saltValue="0buCtVlzyTeXwq3P8pa5Jw==" spinCount="100000" sheet="1" objects="1" scenarios="1"/>
  <hyperlinks>
    <hyperlink ref="B3" location="CONTENTS!Print_Area" display="Back to Contents" xr:uid="{E47E9A2A-892D-4624-A046-D3134B540734}"/>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8B1A8-16AC-40A2-ACDB-5662E36B091B}">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5" x14ac:dyDescent="0.25"/>
  <cols>
    <col min="1" max="1" width="1.7109375" customWidth="1"/>
  </cols>
  <sheetData>
    <row r="1" spans="2:2" s="1" customFormat="1" ht="12" customHeight="1" x14ac:dyDescent="0.25"/>
    <row r="2" spans="2:2" s="9" customFormat="1" ht="33.75" customHeight="1" x14ac:dyDescent="0.25">
      <c r="B2" s="43" t="s">
        <v>891</v>
      </c>
    </row>
    <row r="3" spans="2:2" s="9" customFormat="1" ht="22.5" customHeight="1" x14ac:dyDescent="0.25">
      <c r="B3" s="253" t="s">
        <v>50</v>
      </c>
    </row>
    <row r="4" spans="2:2" s="1" customFormat="1" ht="9.9499999999999993" customHeight="1" x14ac:dyDescent="0.25"/>
    <row r="5" spans="2:2" x14ac:dyDescent="0.25">
      <c r="B5" s="367"/>
    </row>
  </sheetData>
  <sheetProtection algorithmName="SHA-512" hashValue="Ep84RfRPkXK2d7Yv7ALdDJWlMpWzPAtb2Sly6Rqw82EitqA6x8okwjdiDGh+iQDNXRJaIGcoXGt8ZqDAwbwJxA==" saltValue="wjjT7UnuAYcDUiuSmIEFRw==" spinCount="100000" sheet="1" objects="1" scenarios="1"/>
  <hyperlinks>
    <hyperlink ref="B3" location="CONTENTS!Print_Area" display="Back to Contents" xr:uid="{5047AC24-015B-4ABD-8198-5A27C109CC28}"/>
  </hyperlinks>
  <pageMargins left="0.7" right="0.7" top="0.75" bottom="0.75" header="0.3" footer="0.3"/>
  <pageSetup paperSize="9"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172C64-FF0B-4A69-BE3B-1B8BF5B9D407}">
  <sheetPr>
    <tabColor theme="0"/>
  </sheetPr>
  <dimension ref="B1:B5"/>
  <sheetViews>
    <sheetView showGridLines="0" workbookViewId="0">
      <pane xSplit="1" ySplit="3" topLeftCell="B4" activePane="bottomRight" state="frozen"/>
      <selection pane="topRight" activeCell="C28" sqref="C28"/>
      <selection pane="bottomLeft" activeCell="C28" sqref="C28"/>
      <selection pane="bottomRight"/>
    </sheetView>
  </sheetViews>
  <sheetFormatPr defaultRowHeight="15" x14ac:dyDescent="0.25"/>
  <cols>
    <col min="1" max="1" width="1.7109375" customWidth="1"/>
  </cols>
  <sheetData>
    <row r="1" spans="2:2" s="1" customFormat="1" ht="12" customHeight="1" x14ac:dyDescent="0.25"/>
    <row r="2" spans="2:2" s="9" customFormat="1" ht="33.75" customHeight="1" x14ac:dyDescent="0.25">
      <c r="B2" s="43" t="s">
        <v>892</v>
      </c>
    </row>
    <row r="3" spans="2:2" s="9" customFormat="1" ht="22.5" customHeight="1" x14ac:dyDescent="0.25">
      <c r="B3" s="253" t="s">
        <v>50</v>
      </c>
    </row>
    <row r="4" spans="2:2" s="1" customFormat="1" ht="9.9499999999999993" customHeight="1" x14ac:dyDescent="0.25"/>
    <row r="5" spans="2:2" x14ac:dyDescent="0.25">
      <c r="B5" s="367"/>
    </row>
  </sheetData>
  <sheetProtection algorithmName="SHA-512" hashValue="BzCt6O6koPetMbii+cdjdoWnzGUrSlszLNqTbvZmZDfXhdPoO/yaSfJtlax7KxJ9Awwti1l0AzV7+cLLEN221g==" saltValue="ySuqVpOsMIhg/XHbz2I8Yw==" spinCount="100000" sheet="1" objects="1" scenarios="1"/>
  <hyperlinks>
    <hyperlink ref="B3" location="CONTENTS!Print_Area" display="Back to Contents" xr:uid="{8AC4D56F-C7BE-4E40-A956-554D2E215DC3}"/>
  </hyperlinks>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 ma:contentTypeID="0x010100601B3C9C5DDCEF47A545DBF68544F0B3" ma:contentTypeVersion="15" ma:contentTypeDescription="Create a new document." ma:contentTypeScope="" ma:versionID="b5657399c4cc6e6318dcd485f4aef0f0">
  <xsd:schema xmlns:xsd="http://www.w3.org/2001/XMLSchema" xmlns:xs="http://www.w3.org/2001/XMLSchema" xmlns:p="http://schemas.microsoft.com/office/2006/metadata/properties" xmlns:ns2="ec579f4a-479a-46e7-8b36-0681af3df21c" xmlns:ns3="06e01b87-de2c-4788-9be5-3a4425301ddd" targetNamespace="http://schemas.microsoft.com/office/2006/metadata/properties" ma:root="true" ma:fieldsID="a55e0717b600a9357f5de9416f8c5e6d" ns2:_="" ns3:_="">
    <xsd:import namespace="ec579f4a-479a-46e7-8b36-0681af3df21c"/>
    <xsd:import namespace="06e01b87-de2c-4788-9be5-3a4425301ddd"/>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GenerationTime" minOccurs="0"/>
                <xsd:element ref="ns2:MediaServiceEventHashCode" minOccurs="0"/>
                <xsd:element ref="ns2:MediaLengthInSeconds" minOccurs="0"/>
                <xsd:element ref="ns2:MediaServiceOCR" minOccurs="0"/>
                <xsd:element ref="ns2:MediaServiceObjectDetectorVersions" minOccurs="0"/>
                <xsd:element ref="ns2:MediaServiceLocation"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ec579f4a-479a-46e7-8b36-0681af3df21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Image Tags" ma:readOnly="false" ma:fieldId="{5cf76f15-5ced-4ddc-b409-7134ff3c332f}" ma:taxonomyMulti="true" ma:sspId="2b4a0c63-b107-443f-81ac-4a77d015a5bc"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MediaServiceOCR" ma:index="19" nillable="true" ma:displayName="Extracted Text" ma:internalName="MediaServiceOCR" ma:readOnly="true">
      <xsd:simpleType>
        <xsd:restriction base="dms:Note">
          <xsd:maxLength value="255"/>
        </xsd:restriction>
      </xsd:simpleType>
    </xsd:element>
    <xsd:element name="MediaServiceObjectDetectorVersions" ma:index="20" nillable="true" ma:displayName="MediaServiceObjectDetectorVersions" ma:hidden="true" ma:indexed="true" ma:internalName="MediaServiceObjectDetectorVersions" ma:readOnly="true">
      <xsd:simpleType>
        <xsd:restriction base="dms:Text"/>
      </xsd:simpleType>
    </xsd:element>
    <xsd:element name="MediaServiceLocation" ma:index="21" nillable="true" ma:displayName="Location" ma:indexed="true" ma:internalName="MediaServiceLocation"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6e01b87-de2c-4788-9be5-3a4425301ddd"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element name="TaxCatchAll" ma:index="14" nillable="true" ma:displayName="Taxonomy Catch All Column" ma:hidden="true" ma:list="{ea5c4471-cd1c-494f-ba50-7cd8d01eded8}" ma:internalName="TaxCatchAll" ma:showField="CatchAllData" ma:web="06e01b87-de2c-4788-9be5-3a4425301ddd">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ec579f4a-479a-46e7-8b36-0681af3df21c">
      <Terms xmlns="http://schemas.microsoft.com/office/infopath/2007/PartnerControls"/>
    </lcf76f155ced4ddcb4097134ff3c332f>
    <TaxCatchAll xmlns="06e01b87-de2c-4788-9be5-3a4425301ddd" xsi:nil="true"/>
    <SharedWithUsers xmlns="06e01b87-de2c-4788-9be5-3a4425301ddd">
      <UserInfo>
        <DisplayName>Campbell Carlisle</DisplayName>
        <AccountId>402</AccountId>
        <AccountType/>
      </UserInfo>
      <UserInfo>
        <DisplayName>Ann-Marie Quinn</DisplayName>
        <AccountId>15</AccountId>
        <AccountType/>
      </UserInfo>
    </SharedWithUsers>
  </documentManagement>
</p:properties>
</file>

<file path=customXml/itemProps1.xml><?xml version="1.0" encoding="utf-8"?>
<ds:datastoreItem xmlns:ds="http://schemas.openxmlformats.org/officeDocument/2006/customXml" ds:itemID="{ADED1FCF-B10E-490B-88A7-F956958DE75C}">
  <ds:schemaRefs>
    <ds:schemaRef ds:uri="http://schemas.microsoft.com/sharepoint/v3/contenttype/forms"/>
  </ds:schemaRefs>
</ds:datastoreItem>
</file>

<file path=customXml/itemProps2.xml><?xml version="1.0" encoding="utf-8"?>
<ds:datastoreItem xmlns:ds="http://schemas.openxmlformats.org/officeDocument/2006/customXml" ds:itemID="{2F329825-614D-4247-B2EE-BFA618B0D02A}">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ec579f4a-479a-46e7-8b36-0681af3df21c"/>
    <ds:schemaRef ds:uri="06e01b87-de2c-4788-9be5-3a4425301ddd"/>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A27E3327-9BB0-4BB1-9494-1D1BC8161B01}">
  <ds:schemaRefs>
    <ds:schemaRef ds:uri="http://schemas.microsoft.com/office/2006/metadata/properties"/>
    <ds:schemaRef ds:uri="http://schemas.microsoft.com/office/infopath/2007/PartnerControls"/>
    <ds:schemaRef ds:uri="ec579f4a-479a-46e7-8b36-0681af3df21c"/>
    <ds:schemaRef ds:uri="06e01b87-de2c-4788-9be5-3a4425301dd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18</vt:i4>
      </vt:variant>
      <vt:variant>
        <vt:lpstr>Named Ranges</vt:lpstr>
      </vt:variant>
      <vt:variant>
        <vt:i4>8</vt:i4>
      </vt:variant>
    </vt:vector>
  </HeadingPairs>
  <TitlesOfParts>
    <vt:vector size="26" baseType="lpstr">
      <vt:lpstr>COVER</vt:lpstr>
      <vt:lpstr>ABOUT</vt:lpstr>
      <vt:lpstr>CONTENTS</vt:lpstr>
      <vt:lpstr>1. Operational</vt:lpstr>
      <vt:lpstr>2. Environmental</vt:lpstr>
      <vt:lpstr>3. Governance</vt:lpstr>
      <vt:lpstr>4. Employment and Training</vt:lpstr>
      <vt:lpstr>5. Safety</vt:lpstr>
      <vt:lpstr>6. Communities and Human Rights</vt:lpstr>
      <vt:lpstr>7. Supply Chain</vt:lpstr>
      <vt:lpstr>8. GRI Index</vt:lpstr>
      <vt:lpstr>9. Key Corporate Policies Plans</vt:lpstr>
      <vt:lpstr>Basis of Preparations DBP</vt:lpstr>
      <vt:lpstr>Basis of Preparations AGN</vt:lpstr>
      <vt:lpstr>Basis of Preparations MGN</vt:lpstr>
      <vt:lpstr>Assurance Statement DBP</vt:lpstr>
      <vt:lpstr>Assurance Statement AGN</vt:lpstr>
      <vt:lpstr>Assurance Statement MGN</vt:lpstr>
      <vt:lpstr>'1. Operational'!Print_Area</vt:lpstr>
      <vt:lpstr>'2. Environmental'!Print_Area</vt:lpstr>
      <vt:lpstr>'3. Governance'!Print_Area</vt:lpstr>
      <vt:lpstr>'5. Safety'!Print_Area</vt:lpstr>
      <vt:lpstr>'6. Communities and Human Rights'!Print_Area</vt:lpstr>
      <vt:lpstr>'7. Supply Chain'!Print_Area</vt:lpstr>
      <vt:lpstr>ABOUT!Print_Area</vt:lpstr>
      <vt:lpstr>CONTENTS!Print_Area</vt:lpstr>
    </vt:vector>
  </TitlesOfParts>
  <Manager/>
  <Company>KPMG</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Kerkvliet, Tanya</dc:creator>
  <cp:keywords/>
  <dc:description/>
  <cp:lastModifiedBy>Ann-Marie Quinn</cp:lastModifiedBy>
  <cp:revision/>
  <dcterms:created xsi:type="dcterms:W3CDTF">2021-03-04T09:21:46Z</dcterms:created>
  <dcterms:modified xsi:type="dcterms:W3CDTF">2025-03-18T00:23:20Z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0x010100601B3C9C5DDCEF47A545DBF68544F0B3</vt:lpwstr>
  </property>
  <property fmtid="{D5CDD505-2E9C-101B-9397-08002B2CF9AE}" pid="3" name="MediaServiceImageTags">
    <vt:lpwstr/>
  </property>
</Properties>
</file>